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4D39DC62AB6249229FB8B49A64904E8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24135" y="14528800"/>
          <a:ext cx="3815715" cy="5676265"/>
        </a:xfrm>
        <a:prstGeom prst="rect">
          <a:avLst/>
        </a:prstGeom>
      </xdr:spPr>
    </xdr:pic>
  </etc:cellImage>
  <etc:cellImage>
    <xdr:pic>
      <xdr:nvPicPr>
        <xdr:cNvPr id="10" name="ID_42E715B2471F466DA192B5397F75E7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81385" y="9880600"/>
          <a:ext cx="7143750" cy="7143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CB7D2789638A4B2CA8CE56CE620A9C1B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081385" y="11252200"/>
          <a:ext cx="4724400" cy="4448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F31D035E9A1E40BFA19351565B47849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081385" y="4127500"/>
          <a:ext cx="5362575" cy="5495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A494D46F41184908891D11C375D503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500485" y="2536825"/>
          <a:ext cx="641985" cy="8896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ED6DF0C5218744A69CC71C24C6EAAB9D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342370" y="12125325"/>
          <a:ext cx="918845" cy="7905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7F597DF9854D4FBFBD520C92261C1C86"/>
        <xdr:cNvPicPr>
          <a:picLocks noChangeAspect="1"/>
        </xdr:cNvPicPr>
      </xdr:nvPicPr>
      <xdr:blipFill>
        <a:blip r:embed="rId7"/>
        <a:srcRect t="12021" b="12467"/>
        <a:stretch>
          <a:fillRect/>
        </a:stretch>
      </xdr:blipFill>
      <xdr:spPr>
        <a:xfrm>
          <a:off x="11257280" y="7303770"/>
          <a:ext cx="1150620" cy="631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94E2116D542441DBA1E84CD815688253"/>
        <xdr:cNvPicPr>
          <a:picLocks noChangeAspect="1"/>
        </xdr:cNvPicPr>
      </xdr:nvPicPr>
      <xdr:blipFill>
        <a:blip r:embed="rId8"/>
        <a:srcRect t="38296" b="23759"/>
        <a:stretch>
          <a:fillRect/>
        </a:stretch>
      </xdr:blipFill>
      <xdr:spPr>
        <a:xfrm>
          <a:off x="12727940" y="8112760"/>
          <a:ext cx="1328420" cy="981075"/>
        </a:xfrm>
        <a:prstGeom prst="rect">
          <a:avLst/>
        </a:prstGeom>
      </xdr:spPr>
    </xdr:pic>
  </etc:cellImage>
  <etc:cellImage>
    <xdr:pic>
      <xdr:nvPicPr>
        <xdr:cNvPr id="11" name="ID_737A33BF607548D4B01934D8043AEBBF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140440" y="9996805"/>
          <a:ext cx="1345565" cy="4406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6E51FB7934174CECB5559B927ADCA69E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1315065" y="10512425"/>
          <a:ext cx="1135380" cy="8553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9B2C6BA332034D32BF87FB227DCABA9A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1510010" y="14043025"/>
          <a:ext cx="389255" cy="7150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66DE4AD15D9345378825DA494998856A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1552555" y="14594205"/>
          <a:ext cx="612140" cy="8045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1FE6497DC4F345FDB9D85EADF9526501"/>
        <xdr:cNvPicPr>
          <a:picLocks noChangeAspect="1"/>
        </xdr:cNvPicPr>
      </xdr:nvPicPr>
      <xdr:blipFill>
        <a:blip r:embed="rId13"/>
        <a:srcRect b="10638"/>
        <a:stretch>
          <a:fillRect/>
        </a:stretch>
      </xdr:blipFill>
      <xdr:spPr>
        <a:xfrm>
          <a:off x="11509375" y="15581630"/>
          <a:ext cx="563245" cy="5099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" name="ID_589E40B2722749D2933B2CFD9364B8E6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1261725" y="8743950"/>
          <a:ext cx="1594485" cy="9886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" name="ID_5311797261EB45BA8D1D9361473782A6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1160125" y="14008100"/>
          <a:ext cx="4171950" cy="37338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<sst xmlns="http://schemas.openxmlformats.org/spreadsheetml/2006/main" count="130" uniqueCount="105">
  <si>
    <t>“万物春醒 磨滩龙吟”二月二龙抬头主题活动报价单</t>
  </si>
  <si>
    <t>序号</t>
  </si>
  <si>
    <t>类别</t>
  </si>
  <si>
    <t>名称</t>
  </si>
  <si>
    <t>描述</t>
  </si>
  <si>
    <t>单位</t>
  </si>
  <si>
    <t>数量</t>
  </si>
  <si>
    <t>天数</t>
  </si>
  <si>
    <t>单价</t>
  </si>
  <si>
    <t>金额</t>
  </si>
  <si>
    <t>备注</t>
  </si>
  <si>
    <t>示意图</t>
  </si>
  <si>
    <t>活动氛围</t>
  </si>
  <si>
    <t>道旗画面</t>
  </si>
  <si>
    <t>5m注水道旗画面（1*3m）30个</t>
  </si>
  <si>
    <t>平方</t>
  </si>
  <si>
    <t>仅画面</t>
  </si>
  <si>
    <t>宣传桁架</t>
  </si>
  <si>
    <t>主体结构（3m*5m*3个）</t>
  </si>
  <si>
    <t>米</t>
  </si>
  <si>
    <t>桁架画面（3.2m*5.5m*3个）</t>
  </si>
  <si>
    <t>水牌</t>
  </si>
  <si>
    <t>kt板画面（60*90cm）</t>
  </si>
  <si>
    <t>上上签</t>
  </si>
  <si>
    <t>车贴包装（2.25*1.22m）</t>
  </si>
  <si>
    <t>个</t>
  </si>
  <si>
    <t>50cm地台</t>
  </si>
  <si>
    <t>祈福签100*20cm异形PVC板</t>
  </si>
  <si>
    <t>根</t>
  </si>
  <si>
    <t>敲龙鼓</t>
  </si>
  <si>
    <t>士兵</t>
  </si>
  <si>
    <t>士兵妆造</t>
  </si>
  <si>
    <t>人</t>
  </si>
  <si>
    <t>男演员（1.8m以上）</t>
  </si>
  <si>
    <t>鼓锤</t>
  </si>
  <si>
    <t>36cm羊毛毡大鼓锤</t>
  </si>
  <si>
    <t>鼓架</t>
  </si>
  <si>
    <t>1.2m立式鼓架</t>
  </si>
  <si>
    <t>过龙门</t>
  </si>
  <si>
    <t>龙门装置</t>
  </si>
  <si>
    <t>桁架+KT板（跨度7m，高度4m）</t>
  </si>
  <si>
    <t>项</t>
  </si>
  <si>
    <t>需设计</t>
  </si>
  <si>
    <t>放龙灯</t>
  </si>
  <si>
    <t>花灯</t>
  </si>
  <si>
    <t>电子荷花河灯，直径20cm</t>
  </si>
  <si>
    <t>电子方形河灯，直径15cm</t>
  </si>
  <si>
    <t>剃龙头</t>
  </si>
  <si>
    <t>理发师</t>
  </si>
  <si>
    <t>含服化道
（上海滩风格服饰+龙袍围裙+剃头工具）</t>
  </si>
  <si>
    <t>背景氛围</t>
  </si>
  <si>
    <t>画面PVC板（1.2*2.2m*3）</t>
  </si>
  <si>
    <t>桁架支撑+桁架包装</t>
  </si>
  <si>
    <t>舞台前口挡板</t>
  </si>
  <si>
    <t>KT板 （6*0.8m）</t>
  </si>
  <si>
    <t>理发椅</t>
  </si>
  <si>
    <t>实木月牙椅</t>
  </si>
  <si>
    <t>把</t>
  </si>
  <si>
    <t>湿纸巾</t>
  </si>
  <si>
    <t>一次性便携包装湿纸巾</t>
  </si>
  <si>
    <t>包</t>
  </si>
  <si>
    <t>毛巾</t>
  </si>
  <si>
    <t>加棉</t>
  </si>
  <si>
    <t>条</t>
  </si>
  <si>
    <t>音响</t>
  </si>
  <si>
    <t>线阵音响半套（4+2+2）</t>
  </si>
  <si>
    <t>套</t>
  </si>
  <si>
    <t>集龙印</t>
  </si>
  <si>
    <t>集章卡</t>
  </si>
  <si>
    <t>235g哑粉纸（12*8cm；双面彩印）</t>
  </si>
  <si>
    <t>张</t>
  </si>
  <si>
    <t>印章</t>
  </si>
  <si>
    <t>定制印章+油墨20mm</t>
  </si>
  <si>
    <t>龙马图案</t>
  </si>
  <si>
    <t>集章卡打孔</t>
  </si>
  <si>
    <t>打孔器</t>
  </si>
  <si>
    <t>伴手礼</t>
  </si>
  <si>
    <t>走路玩具气球（含打气筒）</t>
  </si>
  <si>
    <t>巡龙游</t>
  </si>
  <si>
    <t>龙王</t>
  </si>
  <si>
    <t>服化道+妆造</t>
  </si>
  <si>
    <t>花神</t>
  </si>
  <si>
    <t>位</t>
  </si>
  <si>
    <t>6男6女/妆造有花神特点/参考春晚节目贺花神</t>
  </si>
  <si>
    <t>服化道+妆造+舞蹈快闪</t>
  </si>
  <si>
    <t>道具</t>
  </si>
  <si>
    <t>拉杆音响</t>
  </si>
  <si>
    <t>要声音足够大</t>
  </si>
  <si>
    <t>活动宣传</t>
  </si>
  <si>
    <t>宣传</t>
  </si>
  <si>
    <t>活动宣传（kol达人）</t>
  </si>
  <si>
    <t>7000元固定价格，含6个点服务费，据实结算</t>
  </si>
  <si>
    <t>其他</t>
  </si>
  <si>
    <t>兼职</t>
  </si>
  <si>
    <t>现场兼职人员</t>
  </si>
  <si>
    <t>摄影摄像</t>
  </si>
  <si>
    <t>照片精修+30秒视频剪辑</t>
  </si>
  <si>
    <t>运输/安装/拆除</t>
  </si>
  <si>
    <t>人员安装，物料安装、拆除</t>
  </si>
  <si>
    <t>工</t>
  </si>
  <si>
    <t>物料运输，道具物料运输</t>
  </si>
  <si>
    <t>趟</t>
  </si>
  <si>
    <t>合计：</t>
  </si>
  <si>
    <t>税率：</t>
  </si>
  <si>
    <t>总计：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</si>
</sst>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_);[Red]\(&quot;￥&quot;#,##0\)"/>
    <numFmt numFmtId="177" formatCode="0.00_ "/>
    <numFmt numFmtId="178" formatCode="0.00_);\(0.00\)"/>
  </numFmts>
  <fonts count="28">
    <font>
      <sz val="11"/>
      <color theme="1"/>
      <name val="宋体"/>
      <charset val="134"/>
      <scheme val="minor"/>
    </font>
    <font>
      <b/>
      <sz val="20"/>
      <name val="微软雅黑"/>
      <charset val="134"/>
    </font>
    <font>
      <b/>
      <sz val="11"/>
      <color theme="1"/>
      <name val="微软雅黑"/>
      <charset val="134"/>
    </font>
    <font>
      <b/>
      <sz val="11"/>
      <color indexed="8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sz val="11"/>
      <color indexed="8"/>
      <name val="微软雅黑"/>
      <charset val="134"/>
    </font>
    <font>
      <sz val="11"/>
      <color rgb="FFFF0000"/>
      <name val="微软雅黑"/>
      <charset val="134"/>
    </font>
    <font>
      <sz val="11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178" fontId="5" fillId="0" borderId="1" xfId="0" applyNumberFormat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178" fontId="6" fillId="0" borderId="1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177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5" Type="http://schemas.openxmlformats.org/officeDocument/2006/relationships/image" Target="media/image15.png"/><Relationship Id="rId14" Type="http://schemas.openxmlformats.org/officeDocument/2006/relationships/image" Target="media/image14.png"/><Relationship Id="rId13" Type="http://schemas.openxmlformats.org/officeDocument/2006/relationships/image" Target="media/image13.pn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zoomScale="85" zoomScaleNormal="85" workbookViewId="0">
      <pane ySplit="2" topLeftCell="A28" activePane="bottomLeft" state="frozen"/>
      <selection/>
      <selection pane="bottomLeft" activeCell="J32" sqref="J32:J37"/>
    </sheetView>
  </sheetViews>
  <sheetFormatPr defaultColWidth="15.625" defaultRowHeight="36" customHeight="1"/>
  <cols>
    <col min="1" max="1" width="6.175" style="2" customWidth="1"/>
    <col min="2" max="2" width="11.75" style="2" customWidth="1"/>
    <col min="3" max="3" width="16.375" style="2" customWidth="1"/>
    <col min="4" max="4" width="38.875" style="2" customWidth="1"/>
    <col min="5" max="5" width="10.2916666666667" style="2" customWidth="1"/>
    <col min="6" max="6" width="9.83333333333333" style="2" customWidth="1"/>
    <col min="7" max="7" width="7.975" style="2" customWidth="1"/>
    <col min="8" max="9" width="12.0916666666667" style="2" customWidth="1"/>
    <col min="10" max="10" width="21" style="2" customWidth="1"/>
    <col min="11" max="11" width="15.2916666666667" style="2" customWidth="1"/>
    <col min="12" max="16319" width="15.625" style="2" customWidth="1"/>
    <col min="16320" max="16384" width="15.625" style="2"/>
  </cols>
  <sheetData>
    <row r="1" s="1" customFormat="1" ht="63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40" customHeight="1" spans="1:11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7" t="s">
        <v>9</v>
      </c>
      <c r="J2" s="5" t="s">
        <v>10</v>
      </c>
      <c r="K2" s="4" t="s">
        <v>11</v>
      </c>
    </row>
    <row r="3" s="1" customFormat="1" ht="35" customHeight="1" spans="1:11">
      <c r="A3" s="8">
        <v>1</v>
      </c>
      <c r="B3" s="9" t="s">
        <v>12</v>
      </c>
      <c r="C3" s="10" t="s">
        <v>13</v>
      </c>
      <c r="D3" s="10" t="s">
        <v>14</v>
      </c>
      <c r="E3" s="10" t="s">
        <v>15</v>
      </c>
      <c r="F3" s="10">
        <f>1*3*30</f>
        <v>90</v>
      </c>
      <c r="G3" s="10">
        <v>1</v>
      </c>
      <c r="H3" s="11"/>
      <c r="I3" s="11"/>
      <c r="J3" s="10" t="s">
        <v>16</v>
      </c>
      <c r="K3" s="10"/>
    </row>
    <row r="4" s="1" customFormat="1" ht="35" customHeight="1" spans="1:11">
      <c r="A4" s="8">
        <v>2</v>
      </c>
      <c r="B4" s="12"/>
      <c r="C4" s="10" t="s">
        <v>17</v>
      </c>
      <c r="D4" s="10" t="s">
        <v>18</v>
      </c>
      <c r="E4" s="10" t="s">
        <v>19</v>
      </c>
      <c r="F4" s="10">
        <v>48</v>
      </c>
      <c r="G4" s="10">
        <v>1</v>
      </c>
      <c r="H4" s="11"/>
      <c r="I4" s="11"/>
      <c r="J4" s="13"/>
      <c r="K4" s="10"/>
    </row>
    <row r="5" s="1" customFormat="1" ht="35" customHeight="1" spans="1:11">
      <c r="A5" s="8">
        <v>3</v>
      </c>
      <c r="B5" s="12"/>
      <c r="C5" s="10"/>
      <c r="D5" s="10" t="s">
        <v>20</v>
      </c>
      <c r="E5" s="10" t="s">
        <v>15</v>
      </c>
      <c r="F5" s="10">
        <v>52.8</v>
      </c>
      <c r="G5" s="10">
        <v>1</v>
      </c>
      <c r="H5" s="11"/>
      <c r="I5" s="11"/>
      <c r="J5" s="13"/>
      <c r="K5" s="10"/>
    </row>
    <row r="6" s="1" customFormat="1" ht="35" customHeight="1" spans="1:11">
      <c r="A6" s="8">
        <v>4</v>
      </c>
      <c r="B6" s="12"/>
      <c r="C6" s="14" t="s">
        <v>21</v>
      </c>
      <c r="D6" s="14" t="s">
        <v>22</v>
      </c>
      <c r="E6" s="15" t="s">
        <v>15</v>
      </c>
      <c r="F6" s="16">
        <v>6</v>
      </c>
      <c r="G6" s="16">
        <v>1</v>
      </c>
      <c r="H6" s="11"/>
      <c r="I6" s="11"/>
      <c r="J6" s="17" t="s">
        <v>16</v>
      </c>
      <c r="K6" s="18" t="str">
        <f>_xlfn.DISPIMG("ID_A494D46F41184908891D11C375D50381",1)</f>
        <v>=DISPIMG("ID_A494D46F41184908891D11C375D50381",1)</v>
      </c>
    </row>
    <row r="7" s="1" customFormat="1" ht="35" customHeight="1" spans="1:11">
      <c r="A7" s="8">
        <v>5</v>
      </c>
      <c r="B7" s="12"/>
      <c r="C7" s="14" t="s">
        <v>23</v>
      </c>
      <c r="D7" s="19" t="s">
        <v>24</v>
      </c>
      <c r="E7" s="15" t="s">
        <v>25</v>
      </c>
      <c r="F7" s="15">
        <v>1</v>
      </c>
      <c r="G7" s="15">
        <v>1</v>
      </c>
      <c r="H7" s="20"/>
      <c r="I7" s="11"/>
      <c r="J7" s="14"/>
      <c r="K7" s="18" t="str">
        <f>_xlfn.DISPIMG("ID_4D39DC62AB6249229FB8B49A64904E8A",1)</f>
        <v>=DISPIMG("ID_4D39DC62AB6249229FB8B49A64904E8A",1)</v>
      </c>
    </row>
    <row r="8" s="1" customFormat="1" ht="35" customHeight="1" spans="1:11">
      <c r="A8" s="8">
        <v>6</v>
      </c>
      <c r="B8" s="12"/>
      <c r="C8" s="14"/>
      <c r="D8" s="19" t="s">
        <v>26</v>
      </c>
      <c r="E8" s="15" t="s">
        <v>25</v>
      </c>
      <c r="F8" s="15">
        <v>1</v>
      </c>
      <c r="G8" s="15">
        <v>1</v>
      </c>
      <c r="H8" s="20"/>
      <c r="I8" s="11"/>
      <c r="J8" s="14"/>
      <c r="K8" s="18"/>
    </row>
    <row r="9" s="1" customFormat="1" ht="35" customHeight="1" spans="1:11">
      <c r="A9" s="8">
        <v>7</v>
      </c>
      <c r="B9" s="21"/>
      <c r="C9" s="14"/>
      <c r="D9" s="19" t="s">
        <v>27</v>
      </c>
      <c r="E9" s="15" t="s">
        <v>28</v>
      </c>
      <c r="F9" s="15">
        <v>8</v>
      </c>
      <c r="G9" s="15">
        <v>1</v>
      </c>
      <c r="H9" s="20"/>
      <c r="I9" s="11"/>
      <c r="J9" s="14"/>
      <c r="K9" s="18"/>
    </row>
    <row r="10" s="1" customFormat="1" ht="35" customHeight="1" spans="1:11">
      <c r="A10" s="8">
        <v>8</v>
      </c>
      <c r="B10" s="10" t="s">
        <v>29</v>
      </c>
      <c r="C10" s="9" t="s">
        <v>30</v>
      </c>
      <c r="D10" s="10" t="s">
        <v>31</v>
      </c>
      <c r="E10" s="10" t="s">
        <v>32</v>
      </c>
      <c r="F10" s="10">
        <v>2</v>
      </c>
      <c r="G10" s="10">
        <v>2</v>
      </c>
      <c r="H10" s="11"/>
      <c r="I10" s="11"/>
      <c r="J10" s="10"/>
      <c r="K10" s="9" t="str">
        <f>_xlfn.DISPIMG("ID_F31D035E9A1E40BFA19351565B478498",1)</f>
        <v>=DISPIMG("ID_F31D035E9A1E40BFA19351565B478498",1)</v>
      </c>
    </row>
    <row r="11" s="1" customFormat="1" ht="35" customHeight="1" spans="1:11">
      <c r="A11" s="8">
        <v>9</v>
      </c>
      <c r="B11" s="10"/>
      <c r="C11" s="21"/>
      <c r="D11" s="14" t="s">
        <v>33</v>
      </c>
      <c r="E11" s="15" t="s">
        <v>32</v>
      </c>
      <c r="F11" s="16">
        <v>2</v>
      </c>
      <c r="G11" s="16">
        <v>2</v>
      </c>
      <c r="H11" s="22"/>
      <c r="I11" s="11"/>
      <c r="J11" s="17"/>
      <c r="K11" s="21"/>
    </row>
    <row r="12" s="1" customFormat="1" ht="35" customHeight="1" spans="1:11">
      <c r="A12" s="8">
        <v>10</v>
      </c>
      <c r="B12" s="10"/>
      <c r="C12" s="10" t="s">
        <v>34</v>
      </c>
      <c r="D12" s="14" t="s">
        <v>35</v>
      </c>
      <c r="E12" s="15" t="s">
        <v>25</v>
      </c>
      <c r="F12" s="16">
        <v>4</v>
      </c>
      <c r="G12" s="16">
        <v>1</v>
      </c>
      <c r="H12" s="22"/>
      <c r="I12" s="11"/>
      <c r="J12" s="17"/>
      <c r="K12" s="18" t="str">
        <f>_xlfn.DISPIMG("ID_42E715B2471F466DA192B5397F75E784",1)</f>
        <v>=DISPIMG("ID_42E715B2471F466DA192B5397F75E784",1)</v>
      </c>
    </row>
    <row r="13" s="1" customFormat="1" ht="35" customHeight="1" spans="1:11">
      <c r="A13" s="8">
        <v>11</v>
      </c>
      <c r="B13" s="10"/>
      <c r="C13" s="10" t="s">
        <v>36</v>
      </c>
      <c r="D13" s="14" t="s">
        <v>37</v>
      </c>
      <c r="E13" s="15" t="s">
        <v>25</v>
      </c>
      <c r="F13" s="16">
        <v>4</v>
      </c>
      <c r="G13" s="16">
        <v>1</v>
      </c>
      <c r="H13" s="22"/>
      <c r="I13" s="11"/>
      <c r="J13" s="17"/>
      <c r="K13" s="18" t="str">
        <f>_xlfn.DISPIMG("ID_CB7D2789638A4B2CA8CE56CE620A9C1B",1)</f>
        <v>=DISPIMG("ID_CB7D2789638A4B2CA8CE56CE620A9C1B",1)</v>
      </c>
    </row>
    <row r="14" s="1" customFormat="1" ht="35" customHeight="1" spans="1:11">
      <c r="A14" s="8">
        <v>12</v>
      </c>
      <c r="B14" s="10" t="s">
        <v>38</v>
      </c>
      <c r="C14" s="10" t="s">
        <v>39</v>
      </c>
      <c r="D14" s="10" t="s">
        <v>40</v>
      </c>
      <c r="E14" s="10" t="s">
        <v>41</v>
      </c>
      <c r="F14" s="10">
        <v>1</v>
      </c>
      <c r="G14" s="10">
        <v>1</v>
      </c>
      <c r="H14" s="11"/>
      <c r="I14" s="11"/>
      <c r="J14" s="10" t="s">
        <v>42</v>
      </c>
    </row>
    <row r="15" s="1" customFormat="1" ht="35" customHeight="1" spans="1:11">
      <c r="A15" s="8">
        <v>13</v>
      </c>
      <c r="B15" s="10" t="s">
        <v>43</v>
      </c>
      <c r="C15" s="10" t="s">
        <v>44</v>
      </c>
      <c r="D15" s="19" t="s">
        <v>45</v>
      </c>
      <c r="E15" s="15" t="s">
        <v>25</v>
      </c>
      <c r="F15" s="16">
        <v>300</v>
      </c>
      <c r="G15" s="16">
        <v>1</v>
      </c>
      <c r="H15" s="22"/>
      <c r="I15" s="11"/>
      <c r="J15" s="23"/>
      <c r="K15" s="1" t="str">
        <f>_xlfn.DISPIMG("ID_7F597DF9854D4FBFBD520C92261C1C86",1)</f>
        <v>=DISPIMG("ID_7F597DF9854D4FBFBD520C92261C1C86",1)</v>
      </c>
    </row>
    <row r="16" s="1" customFormat="1" ht="35" customHeight="1" spans="1:11">
      <c r="A16" s="8">
        <v>14</v>
      </c>
      <c r="B16" s="10"/>
      <c r="C16" s="10"/>
      <c r="D16" s="10" t="s">
        <v>46</v>
      </c>
      <c r="E16" s="10" t="s">
        <v>25</v>
      </c>
      <c r="F16" s="10">
        <v>500</v>
      </c>
      <c r="G16" s="10">
        <v>1</v>
      </c>
      <c r="H16" s="11"/>
      <c r="I16" s="11"/>
      <c r="J16" s="23"/>
      <c r="K16" s="1" t="str">
        <f>_xlfn.DISPIMG("ID_94E2116D542441DBA1E84CD815688253",1)</f>
        <v>=DISPIMG("ID_94E2116D542441DBA1E84CD815688253",1)</v>
      </c>
    </row>
    <row r="17" s="1" customFormat="1" ht="35" customHeight="1" spans="1:11">
      <c r="A17" s="8">
        <v>15</v>
      </c>
      <c r="B17" s="9" t="s">
        <v>47</v>
      </c>
      <c r="C17" s="10" t="s">
        <v>48</v>
      </c>
      <c r="D17" s="10" t="s">
        <v>49</v>
      </c>
      <c r="E17" s="10" t="s">
        <v>32</v>
      </c>
      <c r="F17" s="10">
        <v>2</v>
      </c>
      <c r="G17" s="10">
        <v>2</v>
      </c>
      <c r="H17" s="11"/>
      <c r="I17" s="11"/>
      <c r="J17" s="10"/>
      <c r="K17" s="10" t="str">
        <f>_xlfn.DISPIMG("ID_589E40B2722749D2933B2CFD9364B8E6",1)</f>
        <v>=DISPIMG("ID_589E40B2722749D2933B2CFD9364B8E6",1)</v>
      </c>
    </row>
    <row r="18" s="1" customFormat="1" ht="35" customHeight="1" spans="1:11">
      <c r="A18" s="8">
        <v>16</v>
      </c>
      <c r="B18" s="12"/>
      <c r="C18" s="24" t="s">
        <v>50</v>
      </c>
      <c r="D18" s="24" t="s">
        <v>51</v>
      </c>
      <c r="E18" s="24" t="s">
        <v>15</v>
      </c>
      <c r="F18" s="24">
        <v>7.92</v>
      </c>
      <c r="G18" s="24">
        <v>1</v>
      </c>
      <c r="H18" s="25"/>
      <c r="I18" s="25"/>
      <c r="J18" s="26"/>
      <c r="K18" s="10"/>
    </row>
    <row r="19" s="1" customFormat="1" ht="35" customHeight="1" spans="1:11">
      <c r="A19" s="8">
        <v>17</v>
      </c>
      <c r="B19" s="12"/>
      <c r="C19" s="24"/>
      <c r="D19" s="24" t="s">
        <v>52</v>
      </c>
      <c r="E19" s="24" t="s">
        <v>15</v>
      </c>
      <c r="F19" s="24">
        <v>7.92</v>
      </c>
      <c r="G19" s="24">
        <v>1</v>
      </c>
      <c r="H19" s="25"/>
      <c r="I19" s="25"/>
      <c r="J19" s="26"/>
      <c r="K19" s="10"/>
    </row>
    <row r="20" s="1" customFormat="1" ht="35" customHeight="1" spans="1:11">
      <c r="A20" s="8">
        <v>18</v>
      </c>
      <c r="B20" s="12"/>
      <c r="C20" s="10" t="s">
        <v>53</v>
      </c>
      <c r="D20" s="10" t="s">
        <v>54</v>
      </c>
      <c r="E20" s="10" t="s">
        <v>15</v>
      </c>
      <c r="F20" s="10">
        <v>4.8</v>
      </c>
      <c r="G20" s="10">
        <v>1</v>
      </c>
      <c r="H20" s="11"/>
      <c r="I20" s="11"/>
      <c r="J20" s="10"/>
      <c r="K20" s="10" t="str">
        <f>_xlfn.DISPIMG("ID_737A33BF607548D4B01934D8043AEBBF",1)</f>
        <v>=DISPIMG("ID_737A33BF607548D4B01934D8043AEBBF",1)</v>
      </c>
    </row>
    <row r="21" s="1" customFormat="1" ht="35" customHeight="1" spans="1:11">
      <c r="A21" s="8">
        <v>19</v>
      </c>
      <c r="B21" s="12"/>
      <c r="C21" s="10" t="s">
        <v>55</v>
      </c>
      <c r="D21" s="10" t="s">
        <v>56</v>
      </c>
      <c r="E21" s="10" t="s">
        <v>57</v>
      </c>
      <c r="F21" s="10">
        <v>2</v>
      </c>
      <c r="G21" s="10">
        <v>1</v>
      </c>
      <c r="H21" s="11"/>
      <c r="I21" s="11"/>
      <c r="J21" s="10"/>
      <c r="K21" s="10" t="str">
        <f>_xlfn.DISPIMG("ID_6E51FB7934174CECB5559B927ADCA69E",1)</f>
        <v>=DISPIMG("ID_6E51FB7934174CECB5559B927ADCA69E",1)</v>
      </c>
    </row>
    <row r="22" s="1" customFormat="1" ht="35" customHeight="1" spans="1:11">
      <c r="A22" s="8">
        <v>20</v>
      </c>
      <c r="B22" s="12"/>
      <c r="C22" s="10" t="s">
        <v>58</v>
      </c>
      <c r="D22" s="10" t="s">
        <v>59</v>
      </c>
      <c r="E22" s="10" t="s">
        <v>60</v>
      </c>
      <c r="F22" s="10">
        <v>60</v>
      </c>
      <c r="G22" s="10">
        <v>2</v>
      </c>
      <c r="H22" s="11"/>
      <c r="I22" s="11"/>
      <c r="J22" s="10"/>
      <c r="K22" s="10"/>
    </row>
    <row r="23" s="1" customFormat="1" ht="35" customHeight="1" spans="1:11">
      <c r="A23" s="8">
        <v>21</v>
      </c>
      <c r="B23" s="12"/>
      <c r="C23" s="10" t="s">
        <v>61</v>
      </c>
      <c r="D23" s="10" t="s">
        <v>62</v>
      </c>
      <c r="E23" s="10" t="s">
        <v>63</v>
      </c>
      <c r="F23" s="10">
        <v>5</v>
      </c>
      <c r="G23" s="10">
        <v>2</v>
      </c>
      <c r="H23" s="11"/>
      <c r="I23" s="11"/>
      <c r="J23" s="10"/>
      <c r="K23" s="10"/>
    </row>
    <row r="24" s="1" customFormat="1" ht="35" customHeight="1" spans="1:11">
      <c r="A24" s="8">
        <v>22</v>
      </c>
      <c r="B24" s="21"/>
      <c r="C24" s="10" t="s">
        <v>64</v>
      </c>
      <c r="D24" s="14" t="s">
        <v>65</v>
      </c>
      <c r="E24" s="15" t="s">
        <v>66</v>
      </c>
      <c r="F24" s="16">
        <v>1</v>
      </c>
      <c r="G24" s="16">
        <v>1</v>
      </c>
      <c r="H24" s="22"/>
      <c r="I24" s="11"/>
      <c r="J24" s="17"/>
      <c r="K24" s="18"/>
    </row>
    <row r="25" s="1" customFormat="1" ht="35" customHeight="1" spans="1:11">
      <c r="A25" s="8">
        <v>23</v>
      </c>
      <c r="B25" s="10" t="s">
        <v>67</v>
      </c>
      <c r="C25" s="10" t="s">
        <v>68</v>
      </c>
      <c r="D25" s="14" t="s">
        <v>69</v>
      </c>
      <c r="E25" s="15" t="s">
        <v>70</v>
      </c>
      <c r="F25" s="16">
        <v>600</v>
      </c>
      <c r="G25" s="16">
        <v>1</v>
      </c>
      <c r="H25" s="22"/>
      <c r="I25" s="11"/>
      <c r="J25" s="17" t="s">
        <v>42</v>
      </c>
      <c r="K25" s="27" t="str">
        <f>_xlfn.DISPIMG("ID_ED6DF0C5218744A69CC71C24C6EAAB9D",1)</f>
        <v>=DISPIMG("ID_ED6DF0C5218744A69CC71C24C6EAAB9D",1)</v>
      </c>
    </row>
    <row r="26" s="1" customFormat="1" ht="35" customHeight="1" spans="1:11">
      <c r="A26" s="8">
        <v>24</v>
      </c>
      <c r="B26" s="10"/>
      <c r="C26" s="10" t="s">
        <v>71</v>
      </c>
      <c r="D26" s="14" t="s">
        <v>72</v>
      </c>
      <c r="E26" s="15" t="s">
        <v>25</v>
      </c>
      <c r="F26" s="15">
        <v>6</v>
      </c>
      <c r="G26" s="17">
        <v>1</v>
      </c>
      <c r="H26" s="28"/>
      <c r="I26" s="11"/>
      <c r="J26" s="14" t="s">
        <v>73</v>
      </c>
      <c r="K26" s="29"/>
    </row>
    <row r="27" s="1" customFormat="1" ht="35" customHeight="1" spans="1:11">
      <c r="A27" s="8">
        <v>25</v>
      </c>
      <c r="B27" s="10"/>
      <c r="C27" s="30" t="s">
        <v>74</v>
      </c>
      <c r="D27" s="19" t="s">
        <v>75</v>
      </c>
      <c r="E27" s="30" t="s">
        <v>25</v>
      </c>
      <c r="F27" s="15">
        <v>2</v>
      </c>
      <c r="G27" s="19">
        <v>1</v>
      </c>
      <c r="H27" s="31"/>
      <c r="I27" s="11"/>
      <c r="J27" s="19"/>
      <c r="K27" s="32"/>
    </row>
    <row r="28" s="1" customFormat="1" ht="35" customHeight="1" spans="1:11">
      <c r="A28" s="8">
        <v>26</v>
      </c>
      <c r="B28" s="10"/>
      <c r="C28" s="30" t="s">
        <v>76</v>
      </c>
      <c r="D28" s="19" t="s">
        <v>77</v>
      </c>
      <c r="E28" s="30" t="s">
        <v>25</v>
      </c>
      <c r="F28" s="15">
        <v>500</v>
      </c>
      <c r="G28" s="19">
        <v>1</v>
      </c>
      <c r="H28" s="31"/>
      <c r="I28" s="11"/>
      <c r="J28" s="19"/>
      <c r="K28" s="18" t="str">
        <f>_xlfn.DISPIMG("ID_5311797261EB45BA8D1D9361473782A6",1)</f>
        <v>=DISPIMG("ID_5311797261EB45BA8D1D9361473782A6",1)</v>
      </c>
    </row>
    <row r="29" s="1" customFormat="1" ht="35" customHeight="1" spans="1:11">
      <c r="A29" s="8">
        <v>27</v>
      </c>
      <c r="B29" s="10" t="s">
        <v>78</v>
      </c>
      <c r="C29" s="10" t="s">
        <v>79</v>
      </c>
      <c r="D29" s="10" t="s">
        <v>80</v>
      </c>
      <c r="E29" s="10" t="s">
        <v>32</v>
      </c>
      <c r="F29" s="10">
        <v>2</v>
      </c>
      <c r="G29" s="10">
        <v>2</v>
      </c>
      <c r="H29" s="11"/>
      <c r="I29" s="11"/>
      <c r="J29" s="10"/>
      <c r="K29" s="10" t="str">
        <f>_xlfn.DISPIMG("ID_9B2C6BA332034D32BF87FB227DCABA9A",1)</f>
        <v>=DISPIMG("ID_9B2C6BA332034D32BF87FB227DCABA9A",1)</v>
      </c>
    </row>
    <row r="30" s="1" customFormat="1" ht="35" customHeight="1" spans="1:11">
      <c r="A30" s="8">
        <v>28</v>
      </c>
      <c r="B30" s="10"/>
      <c r="C30" s="10" t="s">
        <v>81</v>
      </c>
      <c r="D30" s="14" t="s">
        <v>80</v>
      </c>
      <c r="E30" s="16" t="s">
        <v>82</v>
      </c>
      <c r="F30" s="16">
        <v>6</v>
      </c>
      <c r="G30" s="16">
        <v>2</v>
      </c>
      <c r="H30" s="11"/>
      <c r="I30" s="11"/>
      <c r="J30" s="17" t="s">
        <v>83</v>
      </c>
      <c r="K30" s="10" t="str">
        <f>_xlfn.DISPIMG("ID_66DE4AD15D9345378825DA494998856A",1)</f>
        <v>=DISPIMG("ID_66DE4AD15D9345378825DA494998856A",1)</v>
      </c>
    </row>
    <row r="31" s="1" customFormat="1" ht="35" customHeight="1" spans="1:11">
      <c r="A31" s="8">
        <v>29</v>
      </c>
      <c r="B31" s="10"/>
      <c r="C31" s="10" t="s">
        <v>81</v>
      </c>
      <c r="D31" s="14" t="s">
        <v>84</v>
      </c>
      <c r="E31" s="16" t="s">
        <v>82</v>
      </c>
      <c r="F31" s="16">
        <v>6</v>
      </c>
      <c r="G31" s="16">
        <v>2</v>
      </c>
      <c r="H31" s="11"/>
      <c r="I31" s="11"/>
      <c r="J31" s="17"/>
      <c r="K31" s="10"/>
    </row>
    <row r="32" s="1" customFormat="1" ht="35" customHeight="1" spans="1:11">
      <c r="A32" s="8">
        <v>30</v>
      </c>
      <c r="B32" s="10"/>
      <c r="C32" s="10" t="s">
        <v>85</v>
      </c>
      <c r="D32" s="19" t="s">
        <v>86</v>
      </c>
      <c r="E32" s="16" t="s">
        <v>25</v>
      </c>
      <c r="F32" s="16">
        <v>1</v>
      </c>
      <c r="G32" s="16">
        <v>2</v>
      </c>
      <c r="H32" s="11"/>
      <c r="I32" s="11"/>
      <c r="J32" s="17" t="s">
        <v>87</v>
      </c>
      <c r="K32" s="10" t="str">
        <f>_xlfn.DISPIMG("ID_1FE6497DC4F345FDB9D85EADF9526501",1)</f>
        <v>=DISPIMG("ID_1FE6497DC4F345FDB9D85EADF9526501",1)</v>
      </c>
    </row>
    <row r="33" s="1" customFormat="1" ht="35" customHeight="1" spans="1:11">
      <c r="A33" s="8">
        <v>31</v>
      </c>
      <c r="B33" s="18" t="s">
        <v>88</v>
      </c>
      <c r="C33" s="18" t="s">
        <v>89</v>
      </c>
      <c r="D33" s="10" t="s">
        <v>90</v>
      </c>
      <c r="E33" s="30" t="s">
        <v>41</v>
      </c>
      <c r="F33" s="18">
        <v>1</v>
      </c>
      <c r="G33" s="18">
        <v>1</v>
      </c>
      <c r="H33" s="33"/>
      <c r="I33" s="11"/>
      <c r="J33" s="10" t="s">
        <v>91</v>
      </c>
      <c r="K33" s="10"/>
    </row>
    <row r="34" s="1" customFormat="1" ht="35" customHeight="1" spans="1:11">
      <c r="A34" s="8">
        <v>32</v>
      </c>
      <c r="B34" s="18" t="s">
        <v>92</v>
      </c>
      <c r="C34" s="18" t="s">
        <v>93</v>
      </c>
      <c r="D34" s="10" t="s">
        <v>94</v>
      </c>
      <c r="E34" s="30" t="s">
        <v>25</v>
      </c>
      <c r="F34" s="18">
        <v>2</v>
      </c>
      <c r="G34" s="18">
        <v>2</v>
      </c>
      <c r="H34" s="33"/>
      <c r="I34" s="11"/>
      <c r="J34" s="10"/>
      <c r="K34" s="18"/>
    </row>
    <row r="35" s="1" customFormat="1" ht="35" customHeight="1" spans="1:11">
      <c r="A35" s="8">
        <v>33</v>
      </c>
      <c r="B35" s="18"/>
      <c r="C35" s="18" t="s">
        <v>95</v>
      </c>
      <c r="D35" s="10" t="s">
        <v>96</v>
      </c>
      <c r="E35" s="30" t="s">
        <v>25</v>
      </c>
      <c r="F35" s="18">
        <v>2</v>
      </c>
      <c r="G35" s="18">
        <v>1</v>
      </c>
      <c r="H35" s="33"/>
      <c r="I35" s="11"/>
      <c r="J35" s="10"/>
      <c r="K35" s="18"/>
    </row>
    <row r="36" s="1" customFormat="1" ht="35" customHeight="1" spans="1:11">
      <c r="A36" s="8">
        <v>34</v>
      </c>
      <c r="B36" s="18"/>
      <c r="C36" s="18" t="s">
        <v>97</v>
      </c>
      <c r="D36" s="34" t="s">
        <v>98</v>
      </c>
      <c r="E36" s="18" t="s">
        <v>99</v>
      </c>
      <c r="F36" s="18">
        <v>2</v>
      </c>
      <c r="G36" s="18">
        <v>2</v>
      </c>
      <c r="H36" s="33"/>
      <c r="I36" s="11"/>
      <c r="J36" s="10"/>
      <c r="K36" s="18"/>
    </row>
    <row r="37" s="1" customFormat="1" ht="35" customHeight="1" spans="1:11">
      <c r="A37" s="8">
        <v>35</v>
      </c>
      <c r="B37" s="18"/>
      <c r="C37" s="18"/>
      <c r="D37" s="34" t="s">
        <v>100</v>
      </c>
      <c r="E37" s="18" t="s">
        <v>101</v>
      </c>
      <c r="F37" s="18">
        <v>2</v>
      </c>
      <c r="G37" s="18">
        <v>1</v>
      </c>
      <c r="H37" s="33"/>
      <c r="I37" s="11"/>
      <c r="J37" s="10"/>
      <c r="K37" s="18"/>
    </row>
    <row r="38" s="1" customFormat="1" ht="35" customHeight="1" spans="1:11">
      <c r="A38" s="8">
        <v>36</v>
      </c>
      <c r="B38" s="35" t="s">
        <v>102</v>
      </c>
      <c r="C38" s="36"/>
      <c r="D38" s="36"/>
      <c r="E38" s="36"/>
      <c r="F38" s="36"/>
      <c r="G38" s="36"/>
      <c r="H38" s="37"/>
      <c r="I38" s="11"/>
      <c r="J38" s="10"/>
      <c r="K38" s="18"/>
    </row>
    <row r="39" s="1" customFormat="1" ht="35" customHeight="1" spans="1:11">
      <c r="A39" s="8">
        <v>37</v>
      </c>
      <c r="B39" s="35" t="s">
        <v>103</v>
      </c>
      <c r="C39" s="36"/>
      <c r="D39" s="36"/>
      <c r="E39" s="36"/>
      <c r="F39" s="36"/>
      <c r="G39" s="36"/>
      <c r="H39" s="37"/>
      <c r="I39" s="33"/>
      <c r="J39" s="10"/>
      <c r="K39" s="18"/>
    </row>
    <row r="40" s="1" customFormat="1" ht="35" customHeight="1" spans="1:11">
      <c r="A40" s="8">
        <v>38</v>
      </c>
      <c r="B40" s="35" t="s">
        <v>104</v>
      </c>
      <c r="C40" s="36"/>
      <c r="D40" s="36"/>
      <c r="E40" s="36"/>
      <c r="F40" s="36"/>
      <c r="G40" s="36"/>
      <c r="H40" s="37"/>
      <c r="I40" s="38"/>
      <c r="J40" s="10"/>
      <c r="K40" s="18"/>
    </row>
  </sheetData>
  <mergeCells count="23">
    <mergeCell ref="A1:K1"/>
    <mergeCell ref="B38:H38"/>
    <mergeCell ref="B39:H39"/>
    <mergeCell ref="B40:H40"/>
    <mergeCell ref="B3:B9"/>
    <mergeCell ref="B10:B13"/>
    <mergeCell ref="B15:B16"/>
    <mergeCell ref="B17:B24"/>
    <mergeCell ref="B25:B28"/>
    <mergeCell ref="B29:B32"/>
    <mergeCell ref="B34:B37"/>
    <mergeCell ref="C4:C5"/>
    <mergeCell ref="C7:C9"/>
    <mergeCell ref="C10:C11"/>
    <mergeCell ref="C15:C16"/>
    <mergeCell ref="C18:C19"/>
    <mergeCell ref="C36:C37"/>
    <mergeCell ref="J30:J31"/>
    <mergeCell ref="K7:K9"/>
    <mergeCell ref="K10:K11"/>
    <mergeCell ref="K17:K19"/>
    <mergeCell ref="K25:K27"/>
    <mergeCell ref="K30:K3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磨滩创意天团</cp:lastModifiedBy>
  <dcterms:created xsi:type="dcterms:W3CDTF">2026-03-06T05:50:00Z</dcterms:created>
  <dcterms:modified xsi:type="dcterms:W3CDTF">2026-03-10T09:30:33Z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05C1C6CBD6D0466393B2890C22A1D422_13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