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<sst xmlns="http://schemas.openxmlformats.org/spreadsheetml/2006/main" count="129" uniqueCount="98">
  <si>
    <t>葡萄节活动物料清单</t>
  </si>
  <si>
    <t>序  号</t>
  </si>
  <si>
    <t>区域</t>
  </si>
  <si>
    <t>项目内容</t>
  </si>
  <si>
    <t>规格</t>
  </si>
  <si>
    <t>数量</t>
  </si>
  <si>
    <t>单位</t>
  </si>
  <si>
    <t>单价</t>
  </si>
  <si>
    <t>天数/数量</t>
  </si>
  <si>
    <t>小计</t>
  </si>
  <si>
    <t>参考示意图</t>
  </si>
  <si>
    <t>备注</t>
  </si>
  <si>
    <t>氛围物料</t>
  </si>
  <si>
    <t>景区沿线条幅</t>
  </si>
  <si>
    <t>夹黑双喷布画面，含两侧木质杆子穿孔。（250*50cm*50个）</t>
  </si>
  <si>
    <t>平方</t>
  </si>
  <si>
    <t>花园大道停车场
雷亚架画面</t>
  </si>
  <si>
    <t>1.85*0.9*1块双喷布画面</t>
  </si>
  <si>
    <t>平方米</t>
  </si>
  <si>
    <t>按照实际尺寸删减</t>
  </si>
  <si>
    <t>2.3*1.4m*3块 双喷布画面</t>
  </si>
  <si>
    <t>注水道旗画面</t>
  </si>
  <si>
    <t>5m注水道旗画面（1*3m）*100个</t>
  </si>
  <si>
    <t>宣传桁架</t>
  </si>
  <si>
    <t xml:space="preserve">桁架+黑底喷绘布（3m*5m） * 3个 </t>
  </si>
  <si>
    <t xml:space="preserve">磨滩主入口广场 * 1个 ，落青地草坪* 1个；
大圩镇游客服务中心 * 1个 </t>
  </si>
  <si>
    <t>磨滩大街桁架画面</t>
  </si>
  <si>
    <t>黑底喷绘布（2m*2m） * 1个</t>
  </si>
  <si>
    <t>仅画面</t>
  </si>
  <si>
    <t>海洋板画面</t>
  </si>
  <si>
    <t>1#喷绘布 （1.4m*2.6m）*3张</t>
  </si>
  <si>
    <t>灯杆旗</t>
  </si>
  <si>
    <t>KT板100x40cm*80个</t>
  </si>
  <si>
    <t>互动装置</t>
  </si>
  <si>
    <t>雷亚架（6m*4m*6m）2m一根大概需要200根</t>
  </si>
  <si>
    <t>根</t>
  </si>
  <si>
    <t>刀刮布（2m*2m*6）</t>
  </si>
  <si>
    <t>5mPVC(6m*2.2m)预估</t>
  </si>
  <si>
    <t>配重吨桶</t>
  </si>
  <si>
    <t>个</t>
  </si>
  <si>
    <t>舞台演绎</t>
  </si>
  <si>
    <t>民俗演绎</t>
  </si>
  <si>
    <t>撂地演绎2人 ，10分钟/1场/天  
【杂耍杂技】或【喷火表演】</t>
  </si>
  <si>
    <t>提供模卡</t>
  </si>
  <si>
    <t>古典舞蹈</t>
  </si>
  <si>
    <t>古典舞蹈（6人），约10分钟</t>
  </si>
  <si>
    <t>乐队演绎</t>
  </si>
  <si>
    <t>3人乐队，民谣/轻音乐风格乐队（30min/场，2场/天）</t>
  </si>
  <si>
    <t>组</t>
  </si>
  <si>
    <t>“萄”礼欢心</t>
  </si>
  <si>
    <t>葡萄采购</t>
  </si>
  <si>
    <t>300斤葡萄代采购 需采购大圩本地葡萄</t>
  </si>
  <si>
    <t>斤</t>
  </si>
  <si>
    <t>礼品代采购，后期据实结算，单价不得高于市场价10%</t>
  </si>
  <si>
    <t>采摘券</t>
  </si>
  <si>
    <t>157g铜版纸   130*55mm</t>
  </si>
  <si>
    <t>张</t>
  </si>
  <si>
    <t>票券制作</t>
  </si>
  <si>
    <t>采摘券（代采购）</t>
  </si>
  <si>
    <t>200斤葡萄代采购 需采购大圩本地葡萄</t>
  </si>
  <si>
    <t>定制扇子</t>
  </si>
  <si>
    <t>定制葡萄设计·加厚筷子扇（18*18cm）</t>
  </si>
  <si>
    <t>【萄】气球球</t>
  </si>
  <si>
    <t>桁架+5mm镂空异形PVC板   （450*340cm）</t>
  </si>
  <si>
    <t>活动背景及赛道画面需设计</t>
  </si>
  <si>
    <t>赛道·桁架+黑底布喷绘（双面）4*0.4m*3个</t>
  </si>
  <si>
    <t>造型气球</t>
  </si>
  <si>
    <t>蒲扇</t>
  </si>
  <si>
    <t>葡萄丢丢</t>
  </si>
  <si>
    <t>桁架（3*4m*1个）</t>
  </si>
  <si>
    <t>KT板（3*4m*1个）</t>
  </si>
  <si>
    <t>图案需设计</t>
  </si>
  <si>
    <t>沙包</t>
  </si>
  <si>
    <t>游戏规则牌</t>
  </si>
  <si>
    <t>KT板60cm*90cm   2块</t>
  </si>
  <si>
    <t>主题火车包装</t>
  </si>
  <si>
    <t>车头车尾造型包装</t>
  </si>
  <si>
    <t>藤曼+粉紫色葡萄</t>
  </si>
  <si>
    <t>套</t>
  </si>
  <si>
    <t>葡萄造型车贴</t>
  </si>
  <si>
    <t>可撕车贴（0.5*0.5m*20个）</t>
  </si>
  <si>
    <t>画面需设计</t>
  </si>
  <si>
    <t>摄影</t>
  </si>
  <si>
    <t>精修30秒视频</t>
  </si>
  <si>
    <t>其他</t>
  </si>
  <si>
    <t>兼职</t>
  </si>
  <si>
    <t>活动点位协助</t>
  </si>
  <si>
    <t>负责道具搬运、摆放及活动执行
和礼品发放、礼品登记
4小时/天</t>
  </si>
  <si>
    <t>人员安装</t>
  </si>
  <si>
    <t>物料安装</t>
  </si>
  <si>
    <t>工</t>
  </si>
  <si>
    <t>物料运输</t>
  </si>
  <si>
    <t>道具物料运输</t>
  </si>
  <si>
    <t>趟</t>
  </si>
  <si>
    <t>备用金</t>
  </si>
  <si>
    <t>项</t>
  </si>
  <si>
    <t>税率      %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</si>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</sst>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  <numFmt numFmtId="178" formatCode="0.00_);[Red]\(0.00\)"/>
    <numFmt numFmtId="179" formatCode="0.0_ "/>
  </numFmts>
  <fonts count="39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3"/>
      <color theme="1"/>
      <name val="微软雅黑"/>
      <charset val="134"/>
    </font>
    <font>
      <sz val="13"/>
      <color theme="1"/>
      <name val="宋体"/>
      <charset val="134"/>
      <scheme val="minor"/>
    </font>
    <font>
      <b/>
      <sz val="26"/>
      <color theme="1"/>
      <name val="微软雅黑"/>
      <charset val="134"/>
    </font>
    <font>
      <b/>
      <sz val="13"/>
      <color theme="1"/>
      <name val="微软雅黑"/>
      <charset val="134"/>
    </font>
    <font>
      <b/>
      <sz val="14"/>
      <color rgb="FF000000"/>
      <name val="微软雅黑"/>
      <charset val="134"/>
    </font>
    <font>
      <b/>
      <sz val="14"/>
      <color theme="1"/>
      <name val="微软雅黑"/>
      <charset val="134"/>
    </font>
    <font>
      <b/>
      <sz val="12"/>
      <color rgb="FF000000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sz val="11"/>
      <color rgb="FF000000"/>
      <name val="微软雅黑"/>
      <charset val="134"/>
    </font>
    <font>
      <sz val="11"/>
      <color theme="1"/>
      <name val="微软雅黑"/>
      <charset val="134"/>
    </font>
    <font>
      <sz val="14"/>
      <color theme="1"/>
      <name val="微软雅黑"/>
      <charset val="134"/>
    </font>
    <font>
      <sz val="14"/>
      <color rgb="FF000000"/>
      <name val="微软雅黑"/>
      <charset val="134"/>
    </font>
    <font>
      <sz val="14"/>
      <name val="微软雅黑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4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8" fillId="0" borderId="0" applyNumberForma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/>
  </cellStyleXfs>
  <cellXfs count="67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76" fontId="0" fillId="0" borderId="0" xfId="0" applyNumberFormat="1" applyFill="1"/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2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2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9" fillId="0" borderId="1" xfId="2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9" fontId="9" fillId="0" borderId="2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177" fontId="16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7" fontId="14" fillId="0" borderId="1" xfId="2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ill="1" applyBorder="1"/>
    <xf numFmtId="0" fontId="9" fillId="0" borderId="2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76" fontId="1" fillId="0" borderId="1" xfId="2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 4 2" xfId="51"/>
    <cellStyle name="常规 3" xfId="52"/>
    <cellStyle name="常规 7" xfId="53"/>
    <cellStyle name="常规 8" xfId="54"/>
  </cellStyles>
  <tableStyles count="0" defaultTableStyle="TableStyleMedium2" defaultPivotStyle="PivotStyleMedium9"/>
  <colors>
    <mruColors>
      <color rgb="0092D05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10</xdr:row>
      <xdr:rowOff>6985</xdr:rowOff>
    </xdr:from>
    <xdr:to>
      <xdr:col>9</xdr:col>
      <xdr:colOff>2786380</xdr:colOff>
      <xdr:row>13</xdr:row>
      <xdr:rowOff>746125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rcRect t="8083" b="25477"/>
        <a:stretch>
          <a:fillRect/>
        </a:stretch>
      </xdr:blipFill>
      <xdr:spPr>
        <a:xfrm>
          <a:off x="13435965" y="2973705"/>
          <a:ext cx="2786380" cy="2440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1796415</xdr:colOff>
      <xdr:row>22</xdr:row>
      <xdr:rowOff>1116330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155"/>
        <a:stretch>
          <a:fillRect/>
        </a:stretch>
      </xdr:blipFill>
      <xdr:spPr>
        <a:xfrm>
          <a:off x="13435965" y="8174990"/>
          <a:ext cx="1796415" cy="1116330"/>
        </a:xfrm>
        <a:prstGeom prst="rect">
          <a:avLst/>
        </a:prstGeom>
      </xdr:spPr>
    </xdr:pic>
    <xdr:clientData/>
  </xdr:twoCellAnchor>
  <xdr:twoCellAnchor editAs="oneCell">
    <xdr:from>
      <xdr:col>9</xdr:col>
      <xdr:colOff>82550</xdr:colOff>
      <xdr:row>25</xdr:row>
      <xdr:rowOff>60960</xdr:rowOff>
    </xdr:from>
    <xdr:to>
      <xdr:col>9</xdr:col>
      <xdr:colOff>1838960</xdr:colOff>
      <xdr:row>27</xdr:row>
      <xdr:rowOff>437515</xdr:rowOff>
    </xdr:to>
    <xdr:pic>
      <xdr:nvPicPr>
        <xdr:cNvPr id="9" name="图片 8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18515" y="9870440"/>
          <a:ext cx="1756410" cy="1506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6"/>
  <sheetViews>
    <sheetView tabSelected="1" zoomScale="57" zoomScaleNormal="57" workbookViewId="0">
      <selection activeCell="K45" sqref="K45"/>
    </sheetView>
  </sheetViews>
  <sheetFormatPr defaultColWidth="9.1858407079646" defaultRowHeight="18.35"/>
  <cols>
    <col min="1" max="1" width="8.63716814159292" style="3" customWidth="1"/>
    <col min="2" max="2" width="28.3097345132743" style="3" customWidth="1"/>
    <col min="3" max="3" width="21.1858407079646" style="3" customWidth="1"/>
    <col min="4" max="4" width="54.4513274336283" style="3" customWidth="1"/>
    <col min="5" max="5" width="15.1858407079646" style="4" customWidth="1"/>
    <col min="6" max="6" width="11.1858407079646" style="4" customWidth="1"/>
    <col min="7" max="7" width="14" style="4" customWidth="1"/>
    <col min="8" max="8" width="13" style="4" customWidth="1"/>
    <col min="9" max="9" width="21.2920353982301" style="4" customWidth="1"/>
    <col min="10" max="10" width="57.2212389380531" style="3" customWidth="1"/>
    <col min="11" max="11" width="48.9203539823009" style="5" customWidth="1"/>
    <col min="12" max="12" width="9.1858407079646" style="6"/>
    <col min="13" max="16384" width="9.1858407079646" style="3"/>
  </cols>
  <sheetData>
    <row r="1" ht="36.35" spans="1:12">
      <c r="A1" s="7" t="s">
        <v>0</v>
      </c>
      <c r="B1" s="7"/>
      <c r="C1" s="7"/>
      <c r="D1" s="7"/>
      <c r="E1" s="8"/>
      <c r="F1" s="9"/>
      <c r="G1" s="8"/>
      <c r="H1" s="8"/>
      <c r="I1" s="8"/>
      <c r="J1" s="10"/>
      <c r="K1" s="11"/>
    </row>
    <row r="2" s="1" customFormat="1" ht="20.25" spans="1:12">
      <c r="A2" s="12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4" t="s">
        <v>6</v>
      </c>
      <c r="G2" s="13" t="s">
        <v>7</v>
      </c>
      <c r="H2" s="13" t="s">
        <v>8</v>
      </c>
      <c r="I2" s="13" t="s">
        <v>9</v>
      </c>
      <c r="J2" s="15" t="s">
        <v>10</v>
      </c>
      <c r="K2" s="11" t="s">
        <v>11</v>
      </c>
      <c r="L2" s="16"/>
    </row>
    <row r="3" ht="32.25" spans="1:12">
      <c r="A3" s="17">
        <v>1</v>
      </c>
      <c r="B3" s="18" t="s">
        <v>12</v>
      </c>
      <c r="C3" s="19" t="s">
        <v>13</v>
      </c>
      <c r="D3" s="19" t="s">
        <v>14</v>
      </c>
      <c r="E3" s="20">
        <f>2.5*0.5*50</f>
        <v>62.5</v>
      </c>
      <c r="F3" s="21" t="s">
        <v>15</v>
      </c>
      <c r="G3" s="21">
        <v>0</v>
      </c>
      <c r="H3" s="20">
        <v>1</v>
      </c>
      <c r="I3" s="21">
        <f>E3*G3</f>
        <v>0</v>
      </c>
      <c r="J3" s="22"/>
      <c r="K3" s="23"/>
    </row>
    <row r="4" ht="16.15" spans="1:12">
      <c r="A4" s="17">
        <v>2</v>
      </c>
      <c r="B4" s="24"/>
      <c r="C4" s="25" t="s">
        <v>16</v>
      </c>
      <c r="D4" s="26" t="s">
        <v>17</v>
      </c>
      <c r="E4" s="27">
        <f>1.85*0.9</f>
        <v>1.665</v>
      </c>
      <c r="F4" s="27" t="s">
        <v>18</v>
      </c>
      <c r="G4" s="27">
        <v>0</v>
      </c>
      <c r="H4" s="27">
        <v>1</v>
      </c>
      <c r="I4" s="21">
        <f t="shared" ref="I4:I36" si="0">E4*G4</f>
        <v>0</v>
      </c>
      <c r="J4" s="27"/>
      <c r="K4" s="23" t="s">
        <v>19</v>
      </c>
    </row>
    <row r="5" spans="1:12">
      <c r="A5" s="17">
        <v>3</v>
      </c>
      <c r="B5" s="24"/>
      <c r="C5" s="25"/>
      <c r="D5" s="26" t="s">
        <v>20</v>
      </c>
      <c r="E5" s="27">
        <f>2.3*1.4*3</f>
        <v>9.66</v>
      </c>
      <c r="F5" s="27" t="s">
        <v>18</v>
      </c>
      <c r="G5" s="21">
        <v>0</v>
      </c>
      <c r="H5" s="27">
        <v>1</v>
      </c>
      <c r="I5" s="21">
        <f t="shared" si="0"/>
        <v>0</v>
      </c>
      <c r="J5" s="27"/>
    </row>
    <row r="6" spans="1:12">
      <c r="A6" s="17">
        <v>4</v>
      </c>
      <c r="B6" s="24"/>
      <c r="C6" s="28" t="s">
        <v>21</v>
      </c>
      <c r="D6" s="28" t="s">
        <v>22</v>
      </c>
      <c r="E6" s="28">
        <f>1*3*100</f>
        <v>300</v>
      </c>
      <c r="F6" s="28" t="s">
        <v>15</v>
      </c>
      <c r="G6" s="27">
        <v>0</v>
      </c>
      <c r="H6" s="27">
        <v>1</v>
      </c>
      <c r="I6" s="21">
        <f t="shared" si="0"/>
        <v>0</v>
      </c>
      <c r="J6" s="27"/>
      <c r="K6" s="23"/>
    </row>
    <row r="7" ht="36.75" spans="1:12">
      <c r="A7" s="17">
        <v>5</v>
      </c>
      <c r="B7" s="24"/>
      <c r="C7" s="28" t="s">
        <v>23</v>
      </c>
      <c r="D7" s="28" t="s">
        <v>24</v>
      </c>
      <c r="E7" s="28">
        <f>15*3</f>
        <v>45</v>
      </c>
      <c r="F7" s="28" t="s">
        <v>15</v>
      </c>
      <c r="G7" s="21">
        <v>0</v>
      </c>
      <c r="H7" s="27">
        <v>1</v>
      </c>
      <c r="I7" s="21">
        <f t="shared" si="0"/>
        <v>0</v>
      </c>
      <c r="J7" s="27"/>
      <c r="K7" s="23" t="s">
        <v>25</v>
      </c>
    </row>
    <row r="8" ht="18.4" spans="1:12">
      <c r="A8" s="17">
        <v>6</v>
      </c>
      <c r="B8" s="24"/>
      <c r="C8" s="28" t="s">
        <v>26</v>
      </c>
      <c r="D8" s="28" t="s">
        <v>27</v>
      </c>
      <c r="E8" s="29">
        <v>4</v>
      </c>
      <c r="F8" s="28" t="s">
        <v>15</v>
      </c>
      <c r="G8" s="27">
        <v>0</v>
      </c>
      <c r="H8" s="27">
        <v>1</v>
      </c>
      <c r="I8" s="21">
        <f t="shared" si="0"/>
        <v>0</v>
      </c>
      <c r="J8" s="27"/>
      <c r="K8" s="23" t="s">
        <v>28</v>
      </c>
    </row>
    <row r="9" ht="18.4" spans="1:12">
      <c r="A9" s="17">
        <v>7</v>
      </c>
      <c r="B9" s="24"/>
      <c r="C9" s="28" t="s">
        <v>29</v>
      </c>
      <c r="D9" s="28" t="s">
        <v>30</v>
      </c>
      <c r="E9" s="29">
        <f>1.4*2.6*3</f>
        <v>10.92</v>
      </c>
      <c r="F9" s="28" t="s">
        <v>15</v>
      </c>
      <c r="G9" s="21">
        <v>0</v>
      </c>
      <c r="H9" s="27">
        <v>1</v>
      </c>
      <c r="I9" s="21">
        <f t="shared" si="0"/>
        <v>0</v>
      </c>
      <c r="J9" s="27"/>
      <c r="K9" s="23" t="s">
        <v>28</v>
      </c>
    </row>
    <row r="10" spans="1:12">
      <c r="A10" s="17">
        <v>8</v>
      </c>
      <c r="B10" s="24"/>
      <c r="C10" s="19" t="s">
        <v>31</v>
      </c>
      <c r="D10" s="19" t="s">
        <v>32</v>
      </c>
      <c r="E10" s="20">
        <f>0.4*1*80</f>
        <v>32</v>
      </c>
      <c r="F10" s="30" t="s">
        <v>15</v>
      </c>
      <c r="G10" s="27">
        <v>0</v>
      </c>
      <c r="H10" s="27">
        <v>1</v>
      </c>
      <c r="I10" s="21">
        <f t="shared" si="0"/>
        <v>0</v>
      </c>
      <c r="J10" s="22"/>
      <c r="K10" s="23"/>
    </row>
    <row r="11" ht="55" customHeight="1" spans="1:12">
      <c r="A11" s="17">
        <v>9</v>
      </c>
      <c r="B11" s="18" t="s">
        <v>33</v>
      </c>
      <c r="C11" s="19" t="s">
        <v>33</v>
      </c>
      <c r="D11" s="19" t="s">
        <v>34</v>
      </c>
      <c r="E11" s="20">
        <v>200</v>
      </c>
      <c r="F11" s="31" t="s">
        <v>35</v>
      </c>
      <c r="G11" s="21">
        <v>0</v>
      </c>
      <c r="H11" s="20">
        <v>1</v>
      </c>
      <c r="I11" s="21">
        <f t="shared" si="0"/>
        <v>0</v>
      </c>
      <c r="J11" s="27"/>
      <c r="K11" s="32"/>
    </row>
    <row r="12" ht="31" customHeight="1" spans="1:12">
      <c r="A12" s="17">
        <v>10</v>
      </c>
      <c r="B12" s="24"/>
      <c r="C12" s="19"/>
      <c r="D12" s="19" t="s">
        <v>36</v>
      </c>
      <c r="E12" s="20">
        <f>2*2*6</f>
        <v>24</v>
      </c>
      <c r="F12" s="31" t="s">
        <v>15</v>
      </c>
      <c r="G12" s="27">
        <v>0</v>
      </c>
      <c r="H12" s="20">
        <v>1</v>
      </c>
      <c r="I12" s="21">
        <f t="shared" si="0"/>
        <v>0</v>
      </c>
      <c r="J12" s="27"/>
      <c r="K12" s="33"/>
    </row>
    <row r="13" ht="48" customHeight="1" spans="1:12">
      <c r="A13" s="17">
        <v>11</v>
      </c>
      <c r="B13" s="24"/>
      <c r="C13" s="19"/>
      <c r="D13" s="19" t="s">
        <v>37</v>
      </c>
      <c r="E13" s="20">
        <f>6*2.2</f>
        <v>13.2</v>
      </c>
      <c r="F13" s="21" t="s">
        <v>15</v>
      </c>
      <c r="G13" s="21">
        <v>0</v>
      </c>
      <c r="H13" s="20">
        <v>1</v>
      </c>
      <c r="I13" s="21">
        <f t="shared" si="0"/>
        <v>0</v>
      </c>
      <c r="J13" s="27"/>
      <c r="K13" s="33"/>
    </row>
    <row r="14" ht="64" customHeight="1" spans="1:12">
      <c r="A14" s="17">
        <v>12</v>
      </c>
      <c r="B14" s="34"/>
      <c r="C14" s="19"/>
      <c r="D14" s="25" t="s">
        <v>38</v>
      </c>
      <c r="E14" s="20">
        <v>2</v>
      </c>
      <c r="F14" s="20" t="s">
        <v>39</v>
      </c>
      <c r="G14" s="27">
        <v>0</v>
      </c>
      <c r="H14" s="20">
        <v>1</v>
      </c>
      <c r="I14" s="21">
        <f t="shared" si="0"/>
        <v>0</v>
      </c>
      <c r="J14" s="27"/>
      <c r="K14" s="33"/>
    </row>
    <row r="15" ht="32.25" spans="1:12">
      <c r="A15" s="17">
        <v>13</v>
      </c>
      <c r="B15" s="24" t="s">
        <v>40</v>
      </c>
      <c r="C15" s="19" t="s">
        <v>41</v>
      </c>
      <c r="D15" s="19" t="s">
        <v>42</v>
      </c>
      <c r="E15" s="20">
        <v>2</v>
      </c>
      <c r="F15" s="21" t="s">
        <v>39</v>
      </c>
      <c r="G15" s="21">
        <v>0</v>
      </c>
      <c r="H15" s="20">
        <v>1</v>
      </c>
      <c r="I15" s="21">
        <f t="shared" si="0"/>
        <v>0</v>
      </c>
      <c r="J15" s="27"/>
      <c r="K15" s="23" t="s">
        <v>43</v>
      </c>
    </row>
    <row r="16" ht="18.4" spans="1:12">
      <c r="A16" s="17">
        <v>14</v>
      </c>
      <c r="B16" s="24"/>
      <c r="C16" s="19" t="s">
        <v>44</v>
      </c>
      <c r="D16" s="19" t="s">
        <v>45</v>
      </c>
      <c r="E16" s="20">
        <v>6</v>
      </c>
      <c r="F16" s="21" t="s">
        <v>39</v>
      </c>
      <c r="G16" s="27">
        <v>0</v>
      </c>
      <c r="H16" s="20">
        <v>1</v>
      </c>
      <c r="I16" s="21">
        <f t="shared" si="0"/>
        <v>0</v>
      </c>
      <c r="J16" s="27"/>
      <c r="K16" s="23" t="s">
        <v>43</v>
      </c>
    </row>
    <row r="17" ht="18.4" spans="1:12">
      <c r="A17" s="17">
        <v>15</v>
      </c>
      <c r="B17" s="24"/>
      <c r="C17" s="35" t="s">
        <v>46</v>
      </c>
      <c r="D17" s="35" t="s">
        <v>47</v>
      </c>
      <c r="E17" s="36">
        <v>1</v>
      </c>
      <c r="F17" s="21" t="s">
        <v>48</v>
      </c>
      <c r="G17" s="21">
        <v>0</v>
      </c>
      <c r="H17" s="20">
        <v>1</v>
      </c>
      <c r="I17" s="21">
        <f t="shared" si="0"/>
        <v>0</v>
      </c>
      <c r="J17" s="27"/>
      <c r="K17" s="23" t="s">
        <v>43</v>
      </c>
    </row>
    <row r="18" ht="36.75" spans="1:12">
      <c r="A18" s="17">
        <v>16</v>
      </c>
      <c r="B18" s="18" t="s">
        <v>49</v>
      </c>
      <c r="C18" s="19" t="s">
        <v>50</v>
      </c>
      <c r="D18" s="19" t="s">
        <v>51</v>
      </c>
      <c r="E18" s="20">
        <v>300</v>
      </c>
      <c r="F18" s="21" t="s">
        <v>52</v>
      </c>
      <c r="G18" s="27">
        <v>0</v>
      </c>
      <c r="H18" s="20">
        <v>1</v>
      </c>
      <c r="I18" s="21">
        <f t="shared" si="0"/>
        <v>0</v>
      </c>
      <c r="J18" s="22"/>
      <c r="K18" s="23" t="s">
        <v>53</v>
      </c>
    </row>
    <row r="19" ht="18.4" spans="1:12">
      <c r="A19" s="17">
        <v>17</v>
      </c>
      <c r="B19" s="24"/>
      <c r="C19" s="17" t="s">
        <v>54</v>
      </c>
      <c r="D19" s="17" t="s">
        <v>55</v>
      </c>
      <c r="E19" s="21">
        <v>200</v>
      </c>
      <c r="F19" s="21" t="s">
        <v>56</v>
      </c>
      <c r="G19" s="21">
        <v>0</v>
      </c>
      <c r="H19" s="21">
        <v>1</v>
      </c>
      <c r="I19" s="21">
        <f t="shared" si="0"/>
        <v>0</v>
      </c>
      <c r="J19" s="22"/>
      <c r="K19" s="23" t="s">
        <v>57</v>
      </c>
    </row>
    <row r="20" ht="36.75" spans="1:12">
      <c r="A20" s="17">
        <v>18</v>
      </c>
      <c r="B20" s="24"/>
      <c r="C20" s="17" t="s">
        <v>58</v>
      </c>
      <c r="D20" s="17" t="s">
        <v>59</v>
      </c>
      <c r="E20" s="21">
        <v>200</v>
      </c>
      <c r="F20" s="21" t="s">
        <v>52</v>
      </c>
      <c r="G20" s="27">
        <v>0</v>
      </c>
      <c r="H20" s="21">
        <v>1</v>
      </c>
      <c r="I20" s="21">
        <f t="shared" si="0"/>
        <v>0</v>
      </c>
      <c r="J20" s="22"/>
      <c r="K20" s="23" t="s">
        <v>53</v>
      </c>
    </row>
    <row r="21" ht="19.15" spans="1:12">
      <c r="A21" s="17">
        <v>19</v>
      </c>
      <c r="B21" s="24"/>
      <c r="C21" s="25" t="s">
        <v>60</v>
      </c>
      <c r="D21" s="37" t="s">
        <v>61</v>
      </c>
      <c r="E21" s="20">
        <v>500</v>
      </c>
      <c r="F21" s="20" t="s">
        <v>39</v>
      </c>
      <c r="G21" s="21">
        <v>0</v>
      </c>
      <c r="H21" s="20">
        <v>1</v>
      </c>
      <c r="I21" s="21">
        <f t="shared" si="0"/>
        <v>0</v>
      </c>
      <c r="J21" s="38"/>
    </row>
    <row r="22" s="2" customFormat="1" ht="32" customHeight="1" spans="1:12">
      <c r="A22" s="17">
        <v>20</v>
      </c>
      <c r="B22" s="24"/>
      <c r="C22" s="17" t="s">
        <v>62</v>
      </c>
      <c r="D22" s="17" t="s">
        <v>63</v>
      </c>
      <c r="E22" s="21">
        <f>4.5*3.4</f>
        <v>15.3</v>
      </c>
      <c r="F22" s="21" t="s">
        <v>15</v>
      </c>
      <c r="G22" s="27">
        <v>0</v>
      </c>
      <c r="H22" s="21">
        <v>1</v>
      </c>
      <c r="I22" s="21">
        <f t="shared" si="0"/>
        <v>0</v>
      </c>
      <c r="J22" s="39"/>
      <c r="K22" s="23" t="s">
        <v>64</v>
      </c>
      <c r="L22" s="16"/>
    </row>
    <row r="23" s="2" customFormat="1" ht="92" customHeight="1" spans="1:12">
      <c r="A23" s="17">
        <v>21</v>
      </c>
      <c r="B23" s="24"/>
      <c r="C23" s="17"/>
      <c r="D23" s="40" t="s">
        <v>65</v>
      </c>
      <c r="E23" s="41">
        <f>4*0.4*3</f>
        <v>4.8</v>
      </c>
      <c r="F23" s="41" t="s">
        <v>15</v>
      </c>
      <c r="G23" s="21">
        <v>0</v>
      </c>
      <c r="H23" s="21">
        <v>1</v>
      </c>
      <c r="I23" s="21">
        <f t="shared" si="0"/>
        <v>0</v>
      </c>
      <c r="J23" s="42"/>
      <c r="K23" s="23"/>
      <c r="L23" s="16"/>
    </row>
    <row r="24" s="2" customFormat="1" spans="1:12">
      <c r="A24" s="17">
        <v>22</v>
      </c>
      <c r="B24" s="24"/>
      <c r="C24" s="17"/>
      <c r="D24" s="17" t="s">
        <v>66</v>
      </c>
      <c r="E24" s="21">
        <v>50</v>
      </c>
      <c r="F24" s="21" t="s">
        <v>39</v>
      </c>
      <c r="G24" s="27">
        <v>0</v>
      </c>
      <c r="H24" s="21">
        <v>1</v>
      </c>
      <c r="I24" s="21">
        <f t="shared" si="0"/>
        <v>0</v>
      </c>
      <c r="J24" s="42"/>
      <c r="K24" s="5"/>
      <c r="L24" s="16"/>
    </row>
    <row r="25" s="2" customFormat="1" spans="1:12">
      <c r="A25" s="17">
        <v>23</v>
      </c>
      <c r="B25" s="24"/>
      <c r="C25" s="17"/>
      <c r="D25" s="17" t="s">
        <v>67</v>
      </c>
      <c r="E25" s="21">
        <v>10</v>
      </c>
      <c r="F25" s="21" t="s">
        <v>39</v>
      </c>
      <c r="G25" s="21">
        <v>0</v>
      </c>
      <c r="H25" s="21">
        <v>1</v>
      </c>
      <c r="I25" s="21">
        <f t="shared" si="0"/>
        <v>0</v>
      </c>
      <c r="J25" s="42"/>
      <c r="K25" s="5"/>
      <c r="L25" s="16"/>
    </row>
    <row r="26" s="2" customFormat="1" ht="41" customHeight="1" spans="1:12">
      <c r="A26" s="17">
        <v>24</v>
      </c>
      <c r="B26" s="24"/>
      <c r="C26" s="26" t="s">
        <v>68</v>
      </c>
      <c r="D26" s="40" t="s">
        <v>69</v>
      </c>
      <c r="E26" s="43">
        <v>12</v>
      </c>
      <c r="F26" s="41" t="s">
        <v>15</v>
      </c>
      <c r="G26" s="27">
        <v>0</v>
      </c>
      <c r="H26" s="41">
        <v>1</v>
      </c>
      <c r="I26" s="21">
        <f t="shared" si="0"/>
        <v>0</v>
      </c>
      <c r="J26" s="44"/>
      <c r="K26" s="23"/>
      <c r="L26" s="16"/>
    </row>
    <row r="27" s="2" customFormat="1" ht="48" customHeight="1" spans="1:12">
      <c r="A27" s="17">
        <v>25</v>
      </c>
      <c r="B27" s="24"/>
      <c r="C27" s="26"/>
      <c r="D27" s="45" t="s">
        <v>70</v>
      </c>
      <c r="E27" s="46">
        <v>12</v>
      </c>
      <c r="F27" s="41" t="s">
        <v>15</v>
      </c>
      <c r="G27" s="21">
        <v>0</v>
      </c>
      <c r="H27" s="47">
        <v>1</v>
      </c>
      <c r="I27" s="21">
        <f t="shared" si="0"/>
        <v>0</v>
      </c>
      <c r="J27" s="48"/>
      <c r="K27" s="37" t="s">
        <v>71</v>
      </c>
      <c r="L27" s="16"/>
    </row>
    <row r="28" s="2" customFormat="1" ht="38" customHeight="1" spans="1:12">
      <c r="A28" s="17">
        <v>26</v>
      </c>
      <c r="B28" s="24"/>
      <c r="C28" s="26"/>
      <c r="D28" s="45" t="s">
        <v>72</v>
      </c>
      <c r="E28" s="46">
        <v>8</v>
      </c>
      <c r="F28" s="47" t="s">
        <v>39</v>
      </c>
      <c r="G28" s="27">
        <v>0</v>
      </c>
      <c r="H28" s="47">
        <v>1</v>
      </c>
      <c r="I28" s="21">
        <f t="shared" si="0"/>
        <v>0</v>
      </c>
      <c r="J28" s="49"/>
      <c r="K28" s="37"/>
      <c r="L28" s="16"/>
    </row>
    <row r="29" s="2" customFormat="1" ht="38" customHeight="1" spans="1:12">
      <c r="A29" s="17">
        <v>27</v>
      </c>
      <c r="B29" s="34"/>
      <c r="C29" s="17" t="s">
        <v>73</v>
      </c>
      <c r="D29" s="17" t="s">
        <v>74</v>
      </c>
      <c r="E29" s="21">
        <f>0.6*0.9*2</f>
        <v>1.08</v>
      </c>
      <c r="F29" s="21" t="s">
        <v>15</v>
      </c>
      <c r="G29" s="21">
        <v>0</v>
      </c>
      <c r="H29" s="21">
        <v>1</v>
      </c>
      <c r="I29" s="21">
        <f t="shared" si="0"/>
        <v>0</v>
      </c>
      <c r="J29" s="50"/>
      <c r="K29" s="5"/>
      <c r="L29" s="16"/>
    </row>
    <row r="30" s="2" customFormat="1" spans="1:12">
      <c r="A30" s="17">
        <v>28</v>
      </c>
      <c r="B30" s="51" t="s">
        <v>75</v>
      </c>
      <c r="C30" s="25" t="s">
        <v>76</v>
      </c>
      <c r="D30" s="25" t="s">
        <v>77</v>
      </c>
      <c r="E30" s="20">
        <v>2</v>
      </c>
      <c r="F30" s="20" t="s">
        <v>78</v>
      </c>
      <c r="G30" s="27">
        <v>0</v>
      </c>
      <c r="H30" s="20">
        <v>1</v>
      </c>
      <c r="I30" s="21">
        <f t="shared" si="0"/>
        <v>0</v>
      </c>
      <c r="J30" s="50"/>
      <c r="K30" s="5"/>
      <c r="L30" s="16"/>
    </row>
    <row r="31" s="2" customFormat="1" spans="1:12">
      <c r="A31" s="17">
        <v>29</v>
      </c>
      <c r="B31" s="52"/>
      <c r="C31" s="25" t="s">
        <v>79</v>
      </c>
      <c r="D31" s="25" t="s">
        <v>80</v>
      </c>
      <c r="E31" s="20">
        <f>0.5*0.5*20</f>
        <v>5</v>
      </c>
      <c r="F31" s="21" t="s">
        <v>15</v>
      </c>
      <c r="G31" s="21">
        <v>0</v>
      </c>
      <c r="H31" s="20">
        <v>1</v>
      </c>
      <c r="I31" s="21">
        <f t="shared" si="0"/>
        <v>0</v>
      </c>
      <c r="J31" s="50"/>
      <c r="K31" s="5" t="s">
        <v>81</v>
      </c>
      <c r="L31" s="16"/>
    </row>
    <row r="32" s="2" customFormat="1" spans="1:12">
      <c r="A32" s="17">
        <v>30</v>
      </c>
      <c r="B32" s="53" t="s">
        <v>82</v>
      </c>
      <c r="C32" s="53" t="s">
        <v>82</v>
      </c>
      <c r="D32" s="54" t="s">
        <v>83</v>
      </c>
      <c r="E32" s="54">
        <v>1</v>
      </c>
      <c r="F32" s="20" t="s">
        <v>39</v>
      </c>
      <c r="G32" s="27">
        <v>0</v>
      </c>
      <c r="H32" s="20">
        <v>1</v>
      </c>
      <c r="I32" s="21">
        <f t="shared" si="0"/>
        <v>0</v>
      </c>
      <c r="J32" s="50"/>
      <c r="K32" s="5"/>
      <c r="L32" s="16"/>
    </row>
    <row r="33" s="2" customFormat="1" ht="55.15" spans="1:12">
      <c r="A33" s="17">
        <v>31</v>
      </c>
      <c r="B33" s="55" t="s">
        <v>84</v>
      </c>
      <c r="C33" s="25" t="s">
        <v>85</v>
      </c>
      <c r="D33" s="25" t="s">
        <v>86</v>
      </c>
      <c r="E33" s="20">
        <v>4</v>
      </c>
      <c r="F33" s="20" t="s">
        <v>39</v>
      </c>
      <c r="G33" s="21">
        <v>0</v>
      </c>
      <c r="H33" s="20">
        <v>1</v>
      </c>
      <c r="I33" s="21">
        <f t="shared" si="0"/>
        <v>0</v>
      </c>
      <c r="J33" s="50"/>
      <c r="K33" s="23" t="s">
        <v>87</v>
      </c>
      <c r="L33" s="16"/>
    </row>
    <row r="34" s="2" customFormat="1" spans="1:12">
      <c r="A34" s="17">
        <v>32</v>
      </c>
      <c r="B34" s="55"/>
      <c r="C34" s="25" t="s">
        <v>88</v>
      </c>
      <c r="D34" s="25" t="s">
        <v>89</v>
      </c>
      <c r="E34" s="20">
        <v>5</v>
      </c>
      <c r="F34" s="20" t="s">
        <v>90</v>
      </c>
      <c r="G34" s="27">
        <v>0</v>
      </c>
      <c r="H34" s="20">
        <v>1</v>
      </c>
      <c r="I34" s="21">
        <f t="shared" si="0"/>
        <v>0</v>
      </c>
      <c r="J34" s="56"/>
      <c r="K34" s="23"/>
      <c r="L34" s="16"/>
    </row>
    <row r="35" s="2" customFormat="1" spans="1:12">
      <c r="A35" s="17">
        <v>33</v>
      </c>
      <c r="B35" s="55"/>
      <c r="C35" s="25" t="s">
        <v>91</v>
      </c>
      <c r="D35" s="19" t="s">
        <v>92</v>
      </c>
      <c r="E35" s="20">
        <v>2</v>
      </c>
      <c r="F35" s="20" t="s">
        <v>93</v>
      </c>
      <c r="G35" s="21">
        <v>0</v>
      </c>
      <c r="H35" s="20">
        <v>1</v>
      </c>
      <c r="I35" s="21">
        <f t="shared" si="0"/>
        <v>0</v>
      </c>
      <c r="J35" s="56"/>
      <c r="K35" s="5"/>
      <c r="L35" s="16"/>
    </row>
    <row r="36" s="3" customFormat="1" spans="1:12">
      <c r="A36" s="17">
        <v>34</v>
      </c>
      <c r="B36" s="52"/>
      <c r="C36" s="19" t="s">
        <v>94</v>
      </c>
      <c r="D36" s="19" t="s">
        <v>94</v>
      </c>
      <c r="E36" s="19">
        <v>1</v>
      </c>
      <c r="F36" s="19" t="s">
        <v>95</v>
      </c>
      <c r="G36" s="27">
        <v>8000</v>
      </c>
      <c r="H36" s="19">
        <v>1</v>
      </c>
      <c r="I36" s="21">
        <f t="shared" si="0"/>
        <v>8000</v>
      </c>
      <c r="J36" s="57"/>
      <c r="K36" s="5"/>
      <c r="L36" s="6"/>
    </row>
    <row r="37" spans="1:12">
      <c r="A37" s="17">
        <v>35</v>
      </c>
      <c r="B37" s="19"/>
      <c r="C37" s="58" t="s">
        <v>9</v>
      </c>
      <c r="D37" s="59"/>
      <c r="E37" s="59"/>
      <c r="F37" s="59"/>
      <c r="G37" s="59"/>
      <c r="H37" s="60"/>
      <c r="I37" s="20">
        <v>0</v>
      </c>
      <c r="J37" s="57"/>
    </row>
    <row r="38" spans="1:12">
      <c r="A38" s="17">
        <v>36</v>
      </c>
      <c r="B38" s="19"/>
      <c r="C38" s="58" t="s">
        <v>96</v>
      </c>
      <c r="D38" s="59"/>
      <c r="E38" s="59"/>
      <c r="F38" s="59"/>
      <c r="G38" s="59"/>
      <c r="H38" s="60"/>
      <c r="I38" s="20">
        <v>0</v>
      </c>
      <c r="J38" s="57"/>
    </row>
    <row r="39" spans="1:12">
      <c r="A39" s="17">
        <v>37</v>
      </c>
      <c r="B39" s="26"/>
      <c r="C39" s="61" t="s">
        <v>97</v>
      </c>
      <c r="D39" s="62"/>
      <c r="E39" s="62"/>
      <c r="F39" s="62"/>
      <c r="G39" s="62"/>
      <c r="H39" s="63"/>
      <c r="I39" s="64">
        <f>SUM(I37:I38)</f>
        <v>0</v>
      </c>
      <c r="J39" s="57"/>
    </row>
    <row r="40" spans="1:12">
      <c r="K40" s="65"/>
    </row>
    <row r="41" spans="1:12">
      <c r="K41" s="65"/>
    </row>
    <row r="42" spans="1:12">
      <c r="K42" s="65"/>
    </row>
    <row r="43" spans="1:12">
      <c r="K43" s="65"/>
    </row>
    <row r="44" spans="1:12">
      <c r="K44" s="65"/>
    </row>
    <row r="45" spans="1:12">
      <c r="K45" s="65"/>
    </row>
    <row r="46" spans="1:12">
      <c r="K46" s="65"/>
    </row>
    <row r="47" spans="1:12">
      <c r="K47" s="65"/>
    </row>
    <row r="48" spans="1:12">
      <c r="K48" s="65"/>
    </row>
    <row r="49" spans="11:11">
      <c r="K49" s="65"/>
    </row>
    <row r="50" spans="11:11">
      <c r="K50" s="65"/>
    </row>
    <row r="51" spans="11:11">
      <c r="K51" s="65"/>
    </row>
    <row r="52" spans="11:11">
      <c r="K52" s="65"/>
    </row>
    <row r="53" spans="11:11">
      <c r="K53" s="65"/>
    </row>
    <row r="54" spans="11:11">
      <c r="K54" s="65"/>
    </row>
    <row r="55" spans="11:11">
      <c r="K55" s="65"/>
    </row>
    <row r="56" spans="11:11">
      <c r="K56" s="65"/>
    </row>
    <row r="57" spans="11:11">
      <c r="K57" s="65"/>
    </row>
    <row r="58" spans="11:11">
      <c r="K58" s="65"/>
    </row>
    <row r="59" spans="11:11">
      <c r="K59" s="65"/>
    </row>
    <row r="60" spans="11:11">
      <c r="K60" s="65"/>
    </row>
    <row r="61" spans="11:11">
      <c r="K61" s="65"/>
    </row>
    <row r="62" spans="11:11">
      <c r="K62" s="65"/>
    </row>
    <row r="63" spans="11:11">
      <c r="K63" s="65"/>
    </row>
    <row r="64" spans="11:11">
      <c r="K64" s="65"/>
    </row>
    <row r="65" spans="11:11">
      <c r="K65" s="65"/>
    </row>
    <row r="66" spans="11:11">
      <c r="K66" s="65"/>
    </row>
    <row r="67" spans="11:11">
      <c r="K67" s="65"/>
    </row>
    <row r="68" spans="11:11">
      <c r="K68" s="65"/>
    </row>
    <row r="69" spans="11:11">
      <c r="K69" s="65"/>
    </row>
    <row r="70" spans="11:11">
      <c r="K70" s="65"/>
    </row>
    <row r="71" spans="11:11">
      <c r="K71" s="65"/>
    </row>
    <row r="72" spans="11:11">
      <c r="K72" s="65"/>
    </row>
    <row r="73" spans="11:11">
      <c r="K73" s="65"/>
    </row>
    <row r="74" spans="11:11">
      <c r="K74" s="65"/>
    </row>
    <row r="75" spans="11:11">
      <c r="K75" s="65"/>
    </row>
    <row r="76" spans="11:11">
      <c r="K76" s="65"/>
    </row>
    <row r="77" spans="11:11">
      <c r="K77" s="65"/>
    </row>
    <row r="78" spans="11:11">
      <c r="K78" s="65"/>
    </row>
    <row r="79" spans="11:11">
      <c r="K79" s="65"/>
    </row>
    <row r="80" spans="11:11">
      <c r="K80" s="65"/>
    </row>
    <row r="81" spans="11:11">
      <c r="K81" s="65"/>
    </row>
    <row r="82" spans="11:11">
      <c r="K82" s="65"/>
    </row>
    <row r="83" spans="11:11">
      <c r="K83" s="65"/>
    </row>
    <row r="84" spans="11:11">
      <c r="K84" s="65"/>
    </row>
    <row r="85" spans="11:11">
      <c r="K85" s="65"/>
    </row>
    <row r="86" spans="11:11">
      <c r="K86" s="66"/>
    </row>
  </sheetData>
  <mergeCells count="20">
    <mergeCell ref="A1:K1"/>
    <mergeCell ref="C37:H37"/>
    <mergeCell ref="C38:H38"/>
    <mergeCell ref="C39:H39"/>
    <mergeCell ref="B3:B10"/>
    <mergeCell ref="B11:B14"/>
    <mergeCell ref="B15:B17"/>
    <mergeCell ref="B18:B20"/>
    <mergeCell ref="B21:B29"/>
    <mergeCell ref="B30:B31"/>
    <mergeCell ref="B33:B36"/>
    <mergeCell ref="C4:C5"/>
    <mergeCell ref="C11:C14"/>
    <mergeCell ref="C22:C25"/>
    <mergeCell ref="C26:C28"/>
    <mergeCell ref="J4:J5"/>
    <mergeCell ref="J11:J14"/>
    <mergeCell ref="J26:J28"/>
    <mergeCell ref="K4:K5"/>
    <mergeCell ref="K22:K23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哲学家</cp:lastModifiedBy>
  <dcterms:created xsi:type="dcterms:W3CDTF">2006-10-06T00:00:00Z</dcterms:created>
  <cp:lastPrinted>2022-02-10T18:23:00Z</cp:lastPrinted>
  <dcterms:modified xsi:type="dcterms:W3CDTF">2026-07-22T08:57:24Z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CE4AFE9D5BF44E63B1F3A9D1F4B3DDFE_13</vt:lpwstr>
  </property>
  <property fmtid="{D5CDD505-2E9C-101B-9397-08002B2CF9AE}" pid="4" name="CalculationRule">
    <vt:i4>0</vt:i4>
  </property>
</Properties>
</file>