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黉街开学季活动\"/>
    </mc:Choice>
  </mc:AlternateContent>
  <bookViews>
    <workbookView windowWidth="32065" windowHeight="1472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" name="ID_EEBDE788DA4C4166AD37A9EFE530F7A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542135" y="2498090"/>
          <a:ext cx="1881505" cy="166306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0" name="ID_35E0D41EC1ED4975BB914F880C2B3AE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4438630" y="7526655"/>
          <a:ext cx="3200400" cy="27146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" name="ID_C8F8938870784E969620E4299B3BA867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4689455" y="8479790"/>
          <a:ext cx="1717040" cy="123063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" name="ID_BD939CD3BC774C90B282A0808DFBC03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4758035" y="10422890"/>
          <a:ext cx="1261110" cy="142748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8" name="ID_4CD03D1E17B543FF8776CF9CA39BFAEB" descr="微信图片_20260809165929_437_22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5002510" y="40765095"/>
          <a:ext cx="1166495" cy="1375410"/>
        </a:xfrm>
        <a:prstGeom prst="rect">
          <a:avLst/>
        </a:prstGeom>
      </xdr:spPr>
    </xdr:pic>
  </etc:cellImage>
  <etc:cellImage>
    <xdr:pic>
      <xdr:nvPicPr>
        <xdr:cNvPr id="7" name="ID_F409AF55D159488293B5D64459B5596A" descr="微信图片_20260811155143_6316_12"/>
        <xdr:cNvPicPr>
          <a:picLocks noChangeAspect="1"/>
        </xdr:cNvPicPr>
      </xdr:nvPicPr>
      <xdr:blipFill>
        <a:blip r:embed="rId6"/>
        <a:srcRect t="17295" r="13448" b="7149"/>
        <a:stretch>
          <a:fillRect/>
        </a:stretch>
      </xdr:blipFill>
      <xdr:spPr>
        <a:xfrm>
          <a:off x="14726920" y="38992810"/>
          <a:ext cx="1646555" cy="1937385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<sst xmlns="http://schemas.openxmlformats.org/spreadsheetml/2006/main" count="226" uniqueCount="122">
  <si>
    <t>黉街开学季活动物料清单</t>
  </si>
  <si>
    <t>序号</t>
  </si>
  <si>
    <t>区域</t>
  </si>
  <si>
    <t>产品名称</t>
  </si>
  <si>
    <t>规格型号</t>
  </si>
  <si>
    <t>单位</t>
  </si>
  <si>
    <t>数量</t>
  </si>
  <si>
    <t>天数</t>
  </si>
  <si>
    <t>单价/元</t>
  </si>
  <si>
    <t>小计/元</t>
  </si>
  <si>
    <t>备注</t>
  </si>
  <si>
    <t>街区氛围美陈</t>
  </si>
  <si>
    <t>主背景桁架</t>
  </si>
  <si>
    <t>2个 4*3m桁架+黑底布喷绘</t>
  </si>
  <si>
    <t>平方</t>
  </si>
  <si>
    <t>/</t>
  </si>
  <si>
    <t>欢迎镜</t>
  </si>
  <si>
    <t>1、材质：软玻璃+彩白彩、木结构+车贴（含支撑和固定）
2、尺寸：200cm*100cm*1面</t>
  </si>
  <si>
    <t>组</t>
  </si>
  <si>
    <t>落地欢迎牌</t>
  </si>
  <si>
    <t>1、材质：5mmpvc（含支撑和固定）
2、尺寸：220cm*140cm*1面</t>
  </si>
  <si>
    <t>项</t>
  </si>
  <si>
    <t>美陈改造</t>
  </si>
  <si>
    <t>装置1：材质：车贴
2、尺寸：300cm*400cm*2面</t>
  </si>
  <si>
    <t>装置2：1、材质：透光刀刮布
2、尺寸：150cm*190cm*2面
150cm*150cm*2面</t>
  </si>
  <si>
    <t>定制气模</t>
  </si>
  <si>
    <t>1、材质：UV气模，加灯带
2、尺寸：200cm*160cm</t>
  </si>
  <si>
    <t>个</t>
  </si>
  <si>
    <t>定制气球</t>
  </si>
  <si>
    <t>1、材质：pvc闭气气模
直径30cm</t>
  </si>
  <si>
    <t>1、材质：pvc闭气气模
直径40cm</t>
  </si>
  <si>
    <t>1、材质：pvc闭气气模
直径50cm</t>
  </si>
  <si>
    <t>1、材质：pvc闭气气模
直径60cm</t>
  </si>
  <si>
    <t>1、材质：pvc闭气气模
直径80cm</t>
  </si>
  <si>
    <t>地面彩绘</t>
  </si>
  <si>
    <t>1、材质：户外地面彩绘（户外防水高标准水性漆）
2、尺寸：1000cm*180cm
3、需清理原彩绘画面</t>
  </si>
  <si>
    <t>写数字竞速赛</t>
  </si>
  <si>
    <t>背景桁架</t>
  </si>
  <si>
    <t>3*2.6m桁架+黑底布喷绘</t>
  </si>
  <si>
    <t>规则告知牌</t>
  </si>
  <si>
    <t>木质展架牌，包含KT板裱写真画面（60*90cm）</t>
  </si>
  <si>
    <t>套</t>
  </si>
  <si>
    <t>2张长条桌</t>
  </si>
  <si>
    <t>1.8*0.8m配桌布</t>
  </si>
  <si>
    <t>4把宴会椅</t>
  </si>
  <si>
    <t>配椅套</t>
  </si>
  <si>
    <t>把</t>
  </si>
  <si>
    <t>写数字挑战道具</t>
  </si>
  <si>
    <t>挑战道具纸A4方格纸</t>
  </si>
  <si>
    <t>张</t>
  </si>
  <si>
    <t>挑战道具黑色油性水笔</t>
  </si>
  <si>
    <t>兼职人员</t>
  </si>
  <si>
    <t>人</t>
  </si>
  <si>
    <t>拿手机不玩赛</t>
  </si>
  <si>
    <t>左手夹弹珠赛</t>
  </si>
  <si>
    <t>玻璃珠100个</t>
  </si>
  <si>
    <t>长筷子4双</t>
  </si>
  <si>
    <t>瓷碗8个</t>
  </si>
  <si>
    <t>红绿豆挑战赛</t>
  </si>
  <si>
    <t>红豆绿豆</t>
  </si>
  <si>
    <t>红豆绿豆各2斤</t>
  </si>
  <si>
    <t>斤</t>
  </si>
  <si>
    <t>瓷碗12个</t>
  </si>
  <si>
    <t>互动游戏</t>
  </si>
  <si>
    <t>照明</t>
  </si>
  <si>
    <t>帕灯架（一架4灯）</t>
  </si>
  <si>
    <t>打卡图鉴</t>
  </si>
  <si>
    <t>1、材质：特种纸
2、尺寸：A4尺寸</t>
  </si>
  <si>
    <t>打卡印章</t>
  </si>
  <si>
    <t>定制打卡印章</t>
  </si>
  <si>
    <t>盲盒</t>
  </si>
  <si>
    <t>40*40cm 5mmPVC盲盒</t>
  </si>
  <si>
    <t>5mmPVC板异形雕刻，粘成盒子</t>
  </si>
  <si>
    <t>黑胶车贴画面40*40cm*6面*9个</t>
  </si>
  <si>
    <t>盲盒抽奖背景板</t>
  </si>
  <si>
    <t>5*3m桁架</t>
  </si>
  <si>
    <t>米</t>
  </si>
  <si>
    <t>单面KT板（3.5*5.5m）</t>
  </si>
  <si>
    <t>单面木工板（5*3m）</t>
  </si>
  <si>
    <t>开学三件套100份</t>
  </si>
  <si>
    <t>桶（直径32*高30cm）、面盆（直径32*高12cm）、牙刷杯（直径8.cm*高10cm）</t>
  </si>
  <si>
    <t>份</t>
  </si>
  <si>
    <t>官方服务台</t>
  </si>
  <si>
    <t>1张长条桌</t>
  </si>
  <si>
    <t>2把宴会椅</t>
  </si>
  <si>
    <t>1套长条桌kt板（3面）</t>
  </si>
  <si>
    <t>1.8*0.45*0.75m</t>
  </si>
  <si>
    <t>丽屏展架</t>
  </si>
  <si>
    <t>80*200cm丽屏展架+KT画面</t>
  </si>
  <si>
    <t>舞台</t>
  </si>
  <si>
    <t>线阵音响</t>
  </si>
  <si>
    <t>4+2+2线阵音响</t>
  </si>
  <si>
    <t>帕灯</t>
  </si>
  <si>
    <t>舞台背景</t>
  </si>
  <si>
    <t>3*8m桁架+黑底布喷绘</t>
  </si>
  <si>
    <t>5*8m舞台板，铝合金舞台0.6m高</t>
  </si>
  <si>
    <t>5.6*9.2m蓝色加厚拉绒地毯</t>
  </si>
  <si>
    <t>人员</t>
  </si>
  <si>
    <t>乐队</t>
  </si>
  <si>
    <t>爵士摇滚乐队，2个乐队，每个乐队3人，每队每天唱30分钟</t>
  </si>
  <si>
    <t>支</t>
  </si>
  <si>
    <t>主持人</t>
  </si>
  <si>
    <t>可带动做互动游戏</t>
  </si>
  <si>
    <t>摄像</t>
  </si>
  <si>
    <t>视频拍摄</t>
  </si>
  <si>
    <t>摄影</t>
  </si>
  <si>
    <t>照片拍摄</t>
  </si>
  <si>
    <t>地推宣传</t>
  </si>
  <si>
    <t>宣传单页</t>
  </si>
  <si>
    <t>1、材质：200g铜版纸
2、尺寸：A4尺寸</t>
  </si>
  <si>
    <t>派单人员</t>
  </si>
  <si>
    <t>需可进入周边校园派单</t>
  </si>
  <si>
    <t>礼品采购</t>
  </si>
  <si>
    <t>商户优惠券采购</t>
  </si>
  <si>
    <t>不可竞争费用</t>
  </si>
  <si>
    <t>暂列金</t>
  </si>
  <si>
    <t>其他</t>
  </si>
  <si>
    <t>人工</t>
  </si>
  <si>
    <t>运输</t>
  </si>
  <si>
    <t>小计</t>
  </si>
  <si>
    <t>税6%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</si>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</sst>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);[Red]\(#,##0.00\)"/>
    <numFmt numFmtId="177" formatCode="0.00_ "/>
    <numFmt numFmtId="178" formatCode="0.00_);[Red]\(0.00\)"/>
    <numFmt numFmtId="179" formatCode="0_ "/>
  </numFmts>
  <fonts count="28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22"/>
      <name val="微软雅黑"/>
      <charset val="134"/>
    </font>
    <font>
      <b/>
      <sz val="18"/>
      <color theme="1"/>
      <name val="微软雅黑"/>
      <charset val="134"/>
    </font>
    <font>
      <sz val="18"/>
      <color theme="1"/>
      <name val="微软雅黑"/>
      <charset val="134"/>
    </font>
    <font>
      <sz val="18"/>
      <name val="微软雅黑"/>
      <charset val="134"/>
    </font>
    <font>
      <b/>
      <sz val="18"/>
      <name val="微软雅黑"/>
      <charset val="134"/>
    </font>
    <font>
      <b/>
      <sz val="18"/>
      <color rgb="FFE1353B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7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7" fillId="0" borderId="0" applyBorder="0"/>
    <xf numFmtId="0" fontId="27" fillId="0" borderId="0" applyBorder="0"/>
  </cellStyleXfs>
  <cellXfs count="2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176" fontId="3" fillId="3" borderId="5" xfId="0" applyNumberFormat="1" applyFont="1" applyFill="1" applyBorder="1" applyAlignment="1">
      <alignment horizontal="center" vertical="center"/>
    </xf>
    <xf numFmtId="4" fontId="3" fillId="3" borderId="5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177" fontId="5" fillId="0" borderId="5" xfId="50" applyNumberFormat="1" applyFont="1" applyFill="1" applyBorder="1" applyAlignment="1">
      <alignment horizontal="center" vertical="center"/>
    </xf>
    <xf numFmtId="178" fontId="5" fillId="0" borderId="5" xfId="0" applyNumberFormat="1" applyFont="1" applyFill="1" applyBorder="1" applyAlignment="1">
      <alignment horizontal="center" vertical="center"/>
    </xf>
    <xf numFmtId="178" fontId="5" fillId="0" borderId="5" xfId="49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179" fontId="6" fillId="0" borderId="5" xfId="0" applyNumberFormat="1" applyFont="1" applyFill="1" applyBorder="1" applyAlignment="1">
      <alignment horizontal="center" vertical="center"/>
    </xf>
    <xf numFmtId="177" fontId="7" fillId="0" borderId="5" xfId="0" applyNumberFormat="1" applyFont="1" applyFill="1" applyBorder="1" applyAlignment="1">
      <alignment horizontal="center" vertical="center"/>
    </xf>
    <xf numFmtId="179" fontId="7" fillId="0" borderId="5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A4 Small 210 x 297 mm" xfId="49"/>
    <cellStyle name="常规 5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6" Type="http://schemas.openxmlformats.org/officeDocument/2006/relationships/image" Target="media/image6.jpeg"/><Relationship Id="rId5" Type="http://schemas.openxmlformats.org/officeDocument/2006/relationships/image" Target="media/image5.jpeg"/><Relationship Id="rId4" Type="http://schemas.openxmlformats.org/officeDocument/2006/relationships/image" Target="media/image4.png"/><Relationship Id="rId3" Type="http://schemas.openxmlformats.org/officeDocument/2006/relationships/image" Target="media/image3.png"/><Relationship Id="rId2" Type="http://schemas.openxmlformats.org/officeDocument/2006/relationships/image" Target="media/image2.png"/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4"/>
  <sheetViews>
    <sheetView tabSelected="1" view="pageBreakPreview" zoomScale="55" zoomScaleNormal="70" workbookViewId="0">
      <pane ySplit="2" topLeftCell="A3" activePane="bottomLeft" state="frozen"/>
      <selection/>
      <selection pane="bottomLeft" activeCell="J69" sqref="J69"/>
    </sheetView>
  </sheetViews>
  <sheetFormatPr defaultColWidth="9.82882882882883" defaultRowHeight="22.7"/>
  <cols>
    <col min="1" max="1" width="11.9099099099099" style="2" customWidth="1"/>
    <col min="2" max="2" width="26.1081081081081" style="2" customWidth="1"/>
    <col min="3" max="3" width="38.3873873873874" style="2" customWidth="1"/>
    <col min="4" max="4" width="63.8108108108108" style="2" customWidth="1"/>
    <col min="5" max="5" width="11.2342342342342" style="2" customWidth="1"/>
    <col min="6" max="6" width="14.7747747747748" style="2" customWidth="1"/>
    <col min="7" max="7" width="11.2342342342342" style="2" customWidth="1"/>
    <col min="8" max="9" width="18.5225225225225" style="2" customWidth="1"/>
    <col min="10" max="10" width="43.1351351351351" style="2" customWidth="1"/>
    <col min="11" max="16384" width="9.82882882882883" style="2"/>
  </cols>
  <sheetData>
    <row r="1" ht="59" customHeight="1" spans="1:10">
      <c r="A1" s="3" t="s">
        <v>0</v>
      </c>
      <c r="B1" s="4"/>
      <c r="C1" s="5"/>
      <c r="D1" s="5"/>
      <c r="E1" s="5"/>
      <c r="F1" s="5"/>
      <c r="G1" s="5"/>
      <c r="H1" s="5"/>
      <c r="I1" s="5"/>
      <c r="J1" s="6"/>
    </row>
    <row r="2" ht="58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8" t="s">
        <v>8</v>
      </c>
      <c r="I2" s="9" t="s">
        <v>9</v>
      </c>
      <c r="J2" s="7" t="s">
        <v>10</v>
      </c>
    </row>
    <row r="3" ht="67" customHeight="1" spans="1:10">
      <c r="A3" s="10">
        <f>ROW()-2</f>
        <v>1</v>
      </c>
      <c r="B3" s="11" t="s">
        <v>11</v>
      </c>
      <c r="C3" s="10" t="s">
        <v>12</v>
      </c>
      <c r="D3" s="10" t="s">
        <v>13</v>
      </c>
      <c r="E3" s="12" t="s">
        <v>14</v>
      </c>
      <c r="F3" s="13">
        <f>3*5*2</f>
        <v>30</v>
      </c>
      <c r="G3" s="13" t="s">
        <v>15</v>
      </c>
      <c r="H3" s="14"/>
      <c r="I3" s="15"/>
      <c r="J3" s="10"/>
    </row>
    <row r="4" ht="84" customHeight="1" spans="1:10">
      <c r="A4" s="10">
        <f>ROW()-2</f>
        <v>2</v>
      </c>
      <c r="B4" s="10"/>
      <c r="C4" s="10" t="s">
        <v>16</v>
      </c>
      <c r="D4" s="11" t="s">
        <v>17</v>
      </c>
      <c r="E4" s="12" t="s">
        <v>18</v>
      </c>
      <c r="F4" s="13">
        <v>4</v>
      </c>
      <c r="G4" s="13">
        <v>1</v>
      </c>
      <c r="H4" s="14"/>
      <c r="I4" s="15"/>
      <c r="J4" s="10" t="str">
        <f>_xlfn.DISPIMG("ID_EEBDE788DA4C4166AD37A9EFE530F7A6",1)</f>
        <v>=DISPIMG("ID_EEBDE788DA4C4166AD37A9EFE530F7A6",1)</v>
      </c>
    </row>
    <row r="5" ht="71" customHeight="1" spans="1:10">
      <c r="A5" s="10">
        <f>ROW()-2</f>
        <v>3</v>
      </c>
      <c r="B5" s="10"/>
      <c r="C5" s="11" t="s">
        <v>19</v>
      </c>
      <c r="D5" s="11" t="s">
        <v>20</v>
      </c>
      <c r="E5" s="12" t="s">
        <v>21</v>
      </c>
      <c r="F5" s="13">
        <v>4</v>
      </c>
      <c r="G5" s="13">
        <v>1</v>
      </c>
      <c r="H5" s="14"/>
      <c r="I5" s="15"/>
      <c r="J5" s="10"/>
    </row>
    <row r="6" ht="81" customHeight="1" spans="1:10">
      <c r="A6" s="10">
        <f t="shared" ref="A6:A36" si="0">ROW()-2</f>
        <v>4</v>
      </c>
      <c r="B6" s="10"/>
      <c r="C6" s="11" t="s">
        <v>22</v>
      </c>
      <c r="D6" s="11" t="s">
        <v>23</v>
      </c>
      <c r="E6" s="12" t="s">
        <v>14</v>
      </c>
      <c r="F6" s="13">
        <f>3*4*2</f>
        <v>24</v>
      </c>
      <c r="G6" s="13">
        <v>1</v>
      </c>
      <c r="H6" s="14"/>
      <c r="I6" s="15"/>
      <c r="J6" s="10"/>
    </row>
    <row r="7" ht="81" customHeight="1" spans="1:10">
      <c r="A7" s="10">
        <f t="shared" si="0"/>
        <v>5</v>
      </c>
      <c r="B7" s="10"/>
      <c r="C7" s="11"/>
      <c r="D7" s="11" t="s">
        <v>24</v>
      </c>
      <c r="E7" s="12" t="s">
        <v>14</v>
      </c>
      <c r="F7" s="13">
        <f>(1.5*1.9*2)+(1.5*1.5*2)</f>
        <v>10.2</v>
      </c>
      <c r="G7" s="13">
        <v>1</v>
      </c>
      <c r="H7" s="14"/>
      <c r="I7" s="15"/>
      <c r="J7" s="16" t="str">
        <f>_xlfn.DISPIMG("ID_35E0D41EC1ED4975BB914F880C2B3AE1",1)</f>
        <v>=DISPIMG("ID_35E0D41EC1ED4975BB914F880C2B3AE1",1)</v>
      </c>
    </row>
    <row r="8" ht="95" customHeight="1" spans="1:10">
      <c r="A8" s="10">
        <f t="shared" si="0"/>
        <v>6</v>
      </c>
      <c r="B8" s="10"/>
      <c r="C8" s="11" t="s">
        <v>25</v>
      </c>
      <c r="D8" s="11" t="s">
        <v>26</v>
      </c>
      <c r="E8" s="12" t="s">
        <v>27</v>
      </c>
      <c r="F8" s="13">
        <v>2</v>
      </c>
      <c r="G8" s="13">
        <v>1</v>
      </c>
      <c r="H8" s="14"/>
      <c r="I8" s="15"/>
      <c r="J8" s="10" t="str">
        <f>_xlfn.DISPIMG("ID_C8F8938870784E969620E4299B3BA867",1)</f>
        <v>=DISPIMG("ID_C8F8938870784E969620E4299B3BA867",1)</v>
      </c>
    </row>
    <row r="9" ht="48" customHeight="1" spans="1:10">
      <c r="A9" s="10">
        <f t="shared" si="0"/>
        <v>7</v>
      </c>
      <c r="B9" s="10"/>
      <c r="C9" s="11" t="s">
        <v>28</v>
      </c>
      <c r="D9" s="11" t="s">
        <v>29</v>
      </c>
      <c r="E9" s="12" t="s">
        <v>27</v>
      </c>
      <c r="F9" s="13">
        <v>5</v>
      </c>
      <c r="G9" s="13">
        <v>1</v>
      </c>
      <c r="H9" s="14"/>
      <c r="I9" s="15"/>
      <c r="J9" s="10" t="str">
        <f>_xlfn.DISPIMG("ID_BD939CD3BC774C90B282A0808DFBC034",1)</f>
        <v>=DISPIMG("ID_BD939CD3BC774C90B282A0808DFBC034",1)</v>
      </c>
    </row>
    <row r="10" ht="48" customHeight="1" spans="1:10">
      <c r="A10" s="10">
        <f t="shared" si="0"/>
        <v>8</v>
      </c>
      <c r="B10" s="10"/>
      <c r="C10" s="11"/>
      <c r="D10" s="11" t="s">
        <v>30</v>
      </c>
      <c r="E10" s="12" t="s">
        <v>27</v>
      </c>
      <c r="F10" s="13">
        <v>5</v>
      </c>
      <c r="G10" s="13">
        <v>1</v>
      </c>
      <c r="H10" s="14"/>
      <c r="I10" s="15"/>
      <c r="J10" s="10"/>
    </row>
    <row r="11" ht="48" customHeight="1" spans="1:10">
      <c r="A11" s="10">
        <f t="shared" si="0"/>
        <v>9</v>
      </c>
      <c r="B11" s="10"/>
      <c r="C11" s="11"/>
      <c r="D11" s="11" t="s">
        <v>31</v>
      </c>
      <c r="E11" s="12" t="s">
        <v>27</v>
      </c>
      <c r="F11" s="13">
        <v>5</v>
      </c>
      <c r="G11" s="13">
        <v>1</v>
      </c>
      <c r="H11" s="14"/>
      <c r="I11" s="15"/>
      <c r="J11" s="10"/>
    </row>
    <row r="12" ht="48" customHeight="1" spans="1:10">
      <c r="A12" s="10">
        <f t="shared" si="0"/>
        <v>10</v>
      </c>
      <c r="B12" s="10"/>
      <c r="C12" s="11"/>
      <c r="D12" s="11" t="s">
        <v>32</v>
      </c>
      <c r="E12" s="12" t="s">
        <v>27</v>
      </c>
      <c r="F12" s="13">
        <v>5</v>
      </c>
      <c r="G12" s="13">
        <v>1</v>
      </c>
      <c r="H12" s="14"/>
      <c r="I12" s="15"/>
      <c r="J12" s="10"/>
    </row>
    <row r="13" ht="48" customHeight="1" spans="1:10">
      <c r="A13" s="10">
        <f t="shared" si="0"/>
        <v>11</v>
      </c>
      <c r="B13" s="10"/>
      <c r="C13" s="11"/>
      <c r="D13" s="11" t="s">
        <v>33</v>
      </c>
      <c r="E13" s="12" t="s">
        <v>27</v>
      </c>
      <c r="F13" s="13">
        <v>5</v>
      </c>
      <c r="G13" s="13">
        <v>1</v>
      </c>
      <c r="H13" s="14"/>
      <c r="I13" s="15"/>
      <c r="J13" s="10"/>
    </row>
    <row r="14" ht="106" customHeight="1" spans="1:10">
      <c r="A14" s="10">
        <f t="shared" si="0"/>
        <v>12</v>
      </c>
      <c r="B14" s="10"/>
      <c r="C14" s="11" t="s">
        <v>34</v>
      </c>
      <c r="D14" s="11" t="s">
        <v>35</v>
      </c>
      <c r="E14" s="12" t="s">
        <v>14</v>
      </c>
      <c r="F14" s="13">
        <f>10*1.8</f>
        <v>18</v>
      </c>
      <c r="G14" s="13">
        <v>1</v>
      </c>
      <c r="H14" s="14"/>
      <c r="I14" s="15"/>
      <c r="J14" s="10"/>
    </row>
    <row r="15" ht="47" customHeight="1" spans="1:10">
      <c r="A15" s="10">
        <f t="shared" si="0"/>
        <v>13</v>
      </c>
      <c r="B15" s="10" t="s">
        <v>36</v>
      </c>
      <c r="C15" s="11" t="s">
        <v>37</v>
      </c>
      <c r="D15" s="10" t="s">
        <v>38</v>
      </c>
      <c r="E15" s="12" t="s">
        <v>14</v>
      </c>
      <c r="F15" s="13">
        <f>3*2.6</f>
        <v>7.8</v>
      </c>
      <c r="G15" s="13">
        <v>1</v>
      </c>
      <c r="H15" s="14"/>
      <c r="I15" s="15"/>
      <c r="J15" s="10"/>
    </row>
    <row r="16" ht="47" customHeight="1" spans="1:10">
      <c r="A16" s="10">
        <f t="shared" si="0"/>
        <v>14</v>
      </c>
      <c r="B16" s="10"/>
      <c r="C16" s="11" t="s">
        <v>39</v>
      </c>
      <c r="D16" s="11" t="s">
        <v>40</v>
      </c>
      <c r="E16" s="12" t="s">
        <v>41</v>
      </c>
      <c r="F16" s="13">
        <v>1</v>
      </c>
      <c r="G16" s="13">
        <v>1</v>
      </c>
      <c r="H16" s="14"/>
      <c r="I16" s="15"/>
      <c r="J16" s="10"/>
    </row>
    <row r="17" ht="47" customHeight="1" spans="1:10">
      <c r="A17" s="10">
        <f t="shared" si="0"/>
        <v>15</v>
      </c>
      <c r="B17" s="10"/>
      <c r="C17" s="11" t="s">
        <v>42</v>
      </c>
      <c r="D17" s="10" t="s">
        <v>43</v>
      </c>
      <c r="E17" s="12" t="s">
        <v>27</v>
      </c>
      <c r="F17" s="13">
        <v>2</v>
      </c>
      <c r="G17" s="13">
        <v>1.5</v>
      </c>
      <c r="H17" s="14"/>
      <c r="I17" s="15"/>
      <c r="J17" s="10"/>
    </row>
    <row r="18" ht="47" customHeight="1" spans="1:10">
      <c r="A18" s="10">
        <f t="shared" si="0"/>
        <v>16</v>
      </c>
      <c r="B18" s="10"/>
      <c r="C18" s="11" t="s">
        <v>44</v>
      </c>
      <c r="D18" s="10" t="s">
        <v>45</v>
      </c>
      <c r="E18" s="12" t="s">
        <v>46</v>
      </c>
      <c r="F18" s="13">
        <v>4</v>
      </c>
      <c r="G18" s="13">
        <v>1.5</v>
      </c>
      <c r="H18" s="14"/>
      <c r="I18" s="15"/>
      <c r="J18" s="10"/>
    </row>
    <row r="19" ht="47" customHeight="1" spans="1:10">
      <c r="A19" s="10">
        <f t="shared" si="0"/>
        <v>17</v>
      </c>
      <c r="B19" s="10"/>
      <c r="C19" s="11" t="s">
        <v>47</v>
      </c>
      <c r="D19" s="11" t="s">
        <v>48</v>
      </c>
      <c r="E19" s="12" t="s">
        <v>49</v>
      </c>
      <c r="F19" s="13">
        <v>500</v>
      </c>
      <c r="G19" s="13">
        <v>2</v>
      </c>
      <c r="H19" s="14"/>
      <c r="I19" s="15"/>
      <c r="J19" s="10"/>
    </row>
    <row r="20" ht="47" customHeight="1" spans="1:10">
      <c r="A20" s="10">
        <f t="shared" si="0"/>
        <v>18</v>
      </c>
      <c r="B20" s="10"/>
      <c r="C20" s="11"/>
      <c r="D20" s="11" t="s">
        <v>50</v>
      </c>
      <c r="E20" s="12" t="s">
        <v>27</v>
      </c>
      <c r="F20" s="13">
        <v>4</v>
      </c>
      <c r="G20" s="13">
        <v>1</v>
      </c>
      <c r="H20" s="14"/>
      <c r="I20" s="15"/>
      <c r="J20" s="10"/>
    </row>
    <row r="21" ht="47" customHeight="1" spans="1:10">
      <c r="A21" s="10">
        <f t="shared" si="0"/>
        <v>19</v>
      </c>
      <c r="B21" s="10"/>
      <c r="C21" s="11" t="s">
        <v>51</v>
      </c>
      <c r="D21" s="17" t="s">
        <v>15</v>
      </c>
      <c r="E21" s="12" t="s">
        <v>52</v>
      </c>
      <c r="F21" s="13">
        <v>1</v>
      </c>
      <c r="G21" s="13">
        <v>2</v>
      </c>
      <c r="H21" s="14"/>
      <c r="I21" s="15"/>
      <c r="J21" s="10"/>
    </row>
    <row r="22" ht="47" customHeight="1" spans="1:10">
      <c r="A22" s="10">
        <f t="shared" si="0"/>
        <v>20</v>
      </c>
      <c r="B22" s="10" t="s">
        <v>53</v>
      </c>
      <c r="C22" s="11" t="s">
        <v>37</v>
      </c>
      <c r="D22" s="10" t="s">
        <v>38</v>
      </c>
      <c r="E22" s="12" t="s">
        <v>14</v>
      </c>
      <c r="F22" s="13">
        <f>3*2.6</f>
        <v>7.8</v>
      </c>
      <c r="G22" s="13">
        <v>1</v>
      </c>
      <c r="H22" s="14"/>
      <c r="I22" s="15"/>
      <c r="J22" s="10"/>
    </row>
    <row r="23" ht="47" customHeight="1" spans="1:10">
      <c r="A23" s="10">
        <f t="shared" si="0"/>
        <v>21</v>
      </c>
      <c r="B23" s="10"/>
      <c r="C23" s="11" t="s">
        <v>39</v>
      </c>
      <c r="D23" s="11" t="s">
        <v>40</v>
      </c>
      <c r="E23" s="12" t="s">
        <v>41</v>
      </c>
      <c r="F23" s="13">
        <v>1</v>
      </c>
      <c r="G23" s="13">
        <v>1</v>
      </c>
      <c r="H23" s="14"/>
      <c r="I23" s="15"/>
      <c r="J23" s="10"/>
    </row>
    <row r="24" ht="47" customHeight="1" spans="1:10">
      <c r="A24" s="10">
        <f t="shared" si="0"/>
        <v>22</v>
      </c>
      <c r="B24" s="10"/>
      <c r="C24" s="11" t="s">
        <v>42</v>
      </c>
      <c r="D24" s="10" t="s">
        <v>43</v>
      </c>
      <c r="E24" s="12" t="s">
        <v>27</v>
      </c>
      <c r="F24" s="13">
        <v>2</v>
      </c>
      <c r="G24" s="13">
        <v>1.5</v>
      </c>
      <c r="H24" s="14"/>
      <c r="I24" s="15"/>
      <c r="J24" s="10"/>
    </row>
    <row r="25" ht="47" customHeight="1" spans="1:10">
      <c r="A25" s="10">
        <f t="shared" si="0"/>
        <v>23</v>
      </c>
      <c r="B25" s="10"/>
      <c r="C25" s="11" t="s">
        <v>44</v>
      </c>
      <c r="D25" s="10" t="s">
        <v>45</v>
      </c>
      <c r="E25" s="12" t="s">
        <v>46</v>
      </c>
      <c r="F25" s="13">
        <v>4</v>
      </c>
      <c r="G25" s="13">
        <v>1.5</v>
      </c>
      <c r="H25" s="14"/>
      <c r="I25" s="15"/>
      <c r="J25" s="10"/>
    </row>
    <row r="26" ht="47" customHeight="1" spans="1:10">
      <c r="A26" s="10">
        <f t="shared" si="0"/>
        <v>24</v>
      </c>
      <c r="B26" s="10"/>
      <c r="C26" s="11" t="s">
        <v>51</v>
      </c>
      <c r="D26" s="17" t="s">
        <v>15</v>
      </c>
      <c r="E26" s="12" t="s">
        <v>52</v>
      </c>
      <c r="F26" s="13">
        <v>1</v>
      </c>
      <c r="G26" s="13">
        <v>2</v>
      </c>
      <c r="H26" s="14"/>
      <c r="I26" s="15"/>
      <c r="J26" s="10"/>
    </row>
    <row r="27" ht="47" customHeight="1" spans="1:10">
      <c r="A27" s="10">
        <f t="shared" si="0"/>
        <v>25</v>
      </c>
      <c r="B27" s="10" t="s">
        <v>54</v>
      </c>
      <c r="C27" s="11" t="s">
        <v>37</v>
      </c>
      <c r="D27" s="10" t="s">
        <v>38</v>
      </c>
      <c r="E27" s="12" t="s">
        <v>14</v>
      </c>
      <c r="F27" s="13">
        <f>3*2.6</f>
        <v>7.8</v>
      </c>
      <c r="G27" s="13">
        <v>1</v>
      </c>
      <c r="H27" s="14"/>
      <c r="I27" s="15"/>
      <c r="J27" s="10"/>
    </row>
    <row r="28" ht="47" customHeight="1" spans="1:10">
      <c r="A28" s="10">
        <f t="shared" si="0"/>
        <v>26</v>
      </c>
      <c r="B28" s="10"/>
      <c r="C28" s="11" t="s">
        <v>39</v>
      </c>
      <c r="D28" s="18" t="s">
        <v>40</v>
      </c>
      <c r="E28" s="12" t="s">
        <v>41</v>
      </c>
      <c r="F28" s="13">
        <v>1</v>
      </c>
      <c r="G28" s="13">
        <v>1</v>
      </c>
      <c r="H28" s="14"/>
      <c r="I28" s="15"/>
      <c r="J28" s="10"/>
    </row>
    <row r="29" ht="47" customHeight="1" spans="1:10">
      <c r="A29" s="10">
        <f t="shared" si="0"/>
        <v>27</v>
      </c>
      <c r="B29" s="10"/>
      <c r="C29" s="11" t="s">
        <v>42</v>
      </c>
      <c r="D29" s="10" t="s">
        <v>43</v>
      </c>
      <c r="E29" s="12" t="s">
        <v>27</v>
      </c>
      <c r="F29" s="13">
        <v>2</v>
      </c>
      <c r="G29" s="13">
        <v>1.5</v>
      </c>
      <c r="H29" s="14"/>
      <c r="I29" s="15"/>
      <c r="J29" s="10"/>
    </row>
    <row r="30" ht="47" customHeight="1" spans="1:10">
      <c r="A30" s="10">
        <f t="shared" si="0"/>
        <v>28</v>
      </c>
      <c r="B30" s="10"/>
      <c r="C30" s="11" t="s">
        <v>44</v>
      </c>
      <c r="D30" s="10" t="s">
        <v>45</v>
      </c>
      <c r="E30" s="12" t="s">
        <v>46</v>
      </c>
      <c r="F30" s="13">
        <v>4</v>
      </c>
      <c r="G30" s="13">
        <v>1.5</v>
      </c>
      <c r="H30" s="14"/>
      <c r="I30" s="15"/>
      <c r="J30" s="10"/>
    </row>
    <row r="31" ht="47" customHeight="1" spans="1:10">
      <c r="A31" s="10">
        <f t="shared" si="0"/>
        <v>29</v>
      </c>
      <c r="B31" s="10"/>
      <c r="C31" s="11" t="s">
        <v>55</v>
      </c>
      <c r="D31" s="11" t="s">
        <v>55</v>
      </c>
      <c r="E31" s="12" t="s">
        <v>27</v>
      </c>
      <c r="F31" s="13">
        <v>100</v>
      </c>
      <c r="G31" s="13">
        <v>1</v>
      </c>
      <c r="H31" s="14"/>
      <c r="I31" s="15"/>
      <c r="J31" s="10"/>
    </row>
    <row r="32" ht="47" customHeight="1" spans="1:10">
      <c r="A32" s="10">
        <f t="shared" si="0"/>
        <v>30</v>
      </c>
      <c r="B32" s="10"/>
      <c r="C32" s="11" t="s">
        <v>56</v>
      </c>
      <c r="D32" s="11" t="s">
        <v>56</v>
      </c>
      <c r="E32" s="12" t="s">
        <v>46</v>
      </c>
      <c r="F32" s="13">
        <v>4</v>
      </c>
      <c r="G32" s="13">
        <v>1</v>
      </c>
      <c r="H32" s="14"/>
      <c r="I32" s="15"/>
      <c r="J32" s="10"/>
    </row>
    <row r="33" ht="47" customHeight="1" spans="1:10">
      <c r="A33" s="10">
        <f t="shared" si="0"/>
        <v>31</v>
      </c>
      <c r="B33" s="10"/>
      <c r="C33" s="11" t="s">
        <v>57</v>
      </c>
      <c r="D33" s="11" t="s">
        <v>57</v>
      </c>
      <c r="E33" s="12" t="s">
        <v>27</v>
      </c>
      <c r="F33" s="13">
        <v>8</v>
      </c>
      <c r="G33" s="13">
        <v>1</v>
      </c>
      <c r="H33" s="14"/>
      <c r="I33" s="15"/>
      <c r="J33" s="10"/>
    </row>
    <row r="34" ht="47" customHeight="1" spans="1:10">
      <c r="A34" s="10">
        <f t="shared" si="0"/>
        <v>32</v>
      </c>
      <c r="B34" s="10"/>
      <c r="C34" s="11" t="s">
        <v>51</v>
      </c>
      <c r="D34" s="17" t="s">
        <v>15</v>
      </c>
      <c r="E34" s="12" t="s">
        <v>52</v>
      </c>
      <c r="F34" s="13">
        <v>1</v>
      </c>
      <c r="G34" s="13">
        <v>2</v>
      </c>
      <c r="H34" s="14"/>
      <c r="I34" s="15"/>
      <c r="J34" s="10"/>
    </row>
    <row r="35" ht="47" customHeight="1" spans="1:10">
      <c r="A35" s="10">
        <f t="shared" si="0"/>
        <v>33</v>
      </c>
      <c r="B35" s="10" t="s">
        <v>58</v>
      </c>
      <c r="C35" s="11" t="s">
        <v>37</v>
      </c>
      <c r="D35" s="10" t="s">
        <v>38</v>
      </c>
      <c r="E35" s="12" t="s">
        <v>14</v>
      </c>
      <c r="F35" s="13">
        <f>3*2.6</f>
        <v>7.8</v>
      </c>
      <c r="G35" s="13">
        <v>1</v>
      </c>
      <c r="H35" s="14"/>
      <c r="I35" s="15"/>
      <c r="J35" s="10"/>
    </row>
    <row r="36" ht="47" customHeight="1" spans="1:10">
      <c r="A36" s="10">
        <f t="shared" si="0"/>
        <v>34</v>
      </c>
      <c r="B36" s="10"/>
      <c r="C36" s="11" t="s">
        <v>39</v>
      </c>
      <c r="D36" s="11" t="s">
        <v>40</v>
      </c>
      <c r="E36" s="12" t="s">
        <v>41</v>
      </c>
      <c r="F36" s="13">
        <v>1</v>
      </c>
      <c r="G36" s="13">
        <v>1</v>
      </c>
      <c r="H36" s="14"/>
      <c r="I36" s="15"/>
      <c r="J36" s="10"/>
    </row>
    <row r="37" ht="47" customHeight="1" spans="1:10">
      <c r="A37" s="10">
        <f t="shared" ref="A37:A66" si="1">ROW()-2</f>
        <v>35</v>
      </c>
      <c r="B37" s="10"/>
      <c r="C37" s="11" t="s">
        <v>42</v>
      </c>
      <c r="D37" s="10" t="s">
        <v>43</v>
      </c>
      <c r="E37" s="12" t="s">
        <v>27</v>
      </c>
      <c r="F37" s="13">
        <v>2</v>
      </c>
      <c r="G37" s="13">
        <v>1.5</v>
      </c>
      <c r="H37" s="14"/>
      <c r="I37" s="15"/>
      <c r="J37" s="10"/>
    </row>
    <row r="38" ht="47" customHeight="1" spans="1:10">
      <c r="A38" s="10">
        <f t="shared" si="1"/>
        <v>36</v>
      </c>
      <c r="B38" s="10"/>
      <c r="C38" s="11" t="s">
        <v>44</v>
      </c>
      <c r="D38" s="10" t="s">
        <v>45</v>
      </c>
      <c r="E38" s="12" t="s">
        <v>46</v>
      </c>
      <c r="F38" s="13">
        <v>4</v>
      </c>
      <c r="G38" s="13">
        <v>1.5</v>
      </c>
      <c r="H38" s="14"/>
      <c r="I38" s="15"/>
      <c r="J38" s="10"/>
    </row>
    <row r="39" ht="47" customHeight="1" spans="1:10">
      <c r="A39" s="10">
        <f t="shared" si="1"/>
        <v>37</v>
      </c>
      <c r="B39" s="10"/>
      <c r="C39" s="11" t="s">
        <v>59</v>
      </c>
      <c r="D39" s="11" t="s">
        <v>60</v>
      </c>
      <c r="E39" s="12" t="s">
        <v>61</v>
      </c>
      <c r="F39" s="13">
        <v>4</v>
      </c>
      <c r="G39" s="13">
        <v>1</v>
      </c>
      <c r="H39" s="14"/>
      <c r="I39" s="15"/>
      <c r="J39" s="10"/>
    </row>
    <row r="40" ht="47" customHeight="1" spans="1:10">
      <c r="A40" s="10">
        <f t="shared" si="1"/>
        <v>38</v>
      </c>
      <c r="B40" s="10"/>
      <c r="C40" s="11" t="s">
        <v>56</v>
      </c>
      <c r="D40" s="11" t="s">
        <v>56</v>
      </c>
      <c r="E40" s="12" t="s">
        <v>46</v>
      </c>
      <c r="F40" s="13">
        <v>4</v>
      </c>
      <c r="G40" s="13">
        <v>1</v>
      </c>
      <c r="H40" s="14"/>
      <c r="I40" s="15"/>
      <c r="J40" s="10"/>
    </row>
    <row r="41" ht="47" customHeight="1" spans="1:10">
      <c r="A41" s="10">
        <f t="shared" si="1"/>
        <v>39</v>
      </c>
      <c r="B41" s="10"/>
      <c r="C41" s="11" t="s">
        <v>62</v>
      </c>
      <c r="D41" s="11" t="s">
        <v>62</v>
      </c>
      <c r="E41" s="12" t="s">
        <v>27</v>
      </c>
      <c r="F41" s="13">
        <v>12</v>
      </c>
      <c r="G41" s="13">
        <v>1</v>
      </c>
      <c r="H41" s="14"/>
      <c r="I41" s="15"/>
      <c r="J41" s="10"/>
    </row>
    <row r="42" ht="43" customHeight="1" spans="1:10">
      <c r="A42" s="10">
        <f t="shared" si="1"/>
        <v>40</v>
      </c>
      <c r="B42" s="10"/>
      <c r="C42" s="11" t="s">
        <v>51</v>
      </c>
      <c r="D42" s="17" t="s">
        <v>15</v>
      </c>
      <c r="E42" s="12" t="s">
        <v>52</v>
      </c>
      <c r="F42" s="13">
        <v>1</v>
      </c>
      <c r="G42" s="13">
        <v>2</v>
      </c>
      <c r="H42" s="14"/>
      <c r="I42" s="15"/>
      <c r="J42" s="10"/>
    </row>
    <row r="43" ht="43" customHeight="1" spans="1:10">
      <c r="A43" s="10">
        <f t="shared" si="1"/>
        <v>41</v>
      </c>
      <c r="B43" s="10" t="s">
        <v>63</v>
      </c>
      <c r="C43" s="11" t="s">
        <v>64</v>
      </c>
      <c r="D43" s="10" t="s">
        <v>65</v>
      </c>
      <c r="E43" s="12" t="s">
        <v>27</v>
      </c>
      <c r="F43" s="13">
        <v>8</v>
      </c>
      <c r="G43" s="13">
        <v>1.5</v>
      </c>
      <c r="H43" s="14"/>
      <c r="I43" s="15"/>
      <c r="J43" s="10"/>
    </row>
    <row r="44" ht="48" customHeight="1" spans="1:10">
      <c r="A44" s="10">
        <f t="shared" si="1"/>
        <v>42</v>
      </c>
      <c r="B44" s="10"/>
      <c r="C44" s="11" t="s">
        <v>66</v>
      </c>
      <c r="D44" s="11" t="s">
        <v>67</v>
      </c>
      <c r="E44" s="12" t="s">
        <v>49</v>
      </c>
      <c r="F44" s="13">
        <v>400</v>
      </c>
      <c r="G44" s="13">
        <v>1</v>
      </c>
      <c r="H44" s="14"/>
      <c r="I44" s="15"/>
      <c r="J44" s="10"/>
    </row>
    <row r="45" ht="43" customHeight="1" spans="1:10">
      <c r="A45" s="10">
        <f t="shared" si="1"/>
        <v>43</v>
      </c>
      <c r="B45" s="10"/>
      <c r="C45" s="11" t="s">
        <v>68</v>
      </c>
      <c r="D45" s="10" t="s">
        <v>69</v>
      </c>
      <c r="E45" s="12" t="s">
        <v>27</v>
      </c>
      <c r="F45" s="13">
        <v>4</v>
      </c>
      <c r="G45" s="13">
        <v>1</v>
      </c>
      <c r="H45" s="14"/>
      <c r="I45" s="15"/>
      <c r="J45" s="10"/>
    </row>
    <row r="46" ht="43" customHeight="1" spans="1:10">
      <c r="A46" s="10">
        <f t="shared" si="1"/>
        <v>44</v>
      </c>
      <c r="B46" s="10"/>
      <c r="C46" s="11" t="s">
        <v>70</v>
      </c>
      <c r="D46" s="10" t="s">
        <v>71</v>
      </c>
      <c r="E46" s="12" t="s">
        <v>27</v>
      </c>
      <c r="F46" s="13">
        <f>0.4*0.4*6*9</f>
        <v>8.64</v>
      </c>
      <c r="G46" s="13">
        <v>1</v>
      </c>
      <c r="H46" s="14"/>
      <c r="I46" s="15"/>
      <c r="J46" s="11"/>
    </row>
    <row r="47" ht="43" customHeight="1" spans="1:10">
      <c r="A47" s="10">
        <f t="shared" ref="A47:A63" si="2">ROW()-2</f>
        <v>45</v>
      </c>
      <c r="B47" s="10"/>
      <c r="C47" s="11"/>
      <c r="D47" s="10" t="s">
        <v>72</v>
      </c>
      <c r="E47" s="12" t="s">
        <v>14</v>
      </c>
      <c r="F47" s="13">
        <f>0.4*0.4*6*9</f>
        <v>8.64</v>
      </c>
      <c r="G47" s="13">
        <v>1</v>
      </c>
      <c r="H47" s="14"/>
      <c r="I47" s="15"/>
      <c r="J47" s="10"/>
    </row>
    <row r="48" ht="43" customHeight="1" spans="1:10">
      <c r="A48" s="10">
        <f t="shared" si="2"/>
        <v>46</v>
      </c>
      <c r="B48" s="10"/>
      <c r="C48" s="11"/>
      <c r="D48" s="10" t="s">
        <v>73</v>
      </c>
      <c r="E48" s="12" t="s">
        <v>14</v>
      </c>
      <c r="F48" s="13">
        <f>0.4*0.4*6*9</f>
        <v>8.64</v>
      </c>
      <c r="G48" s="13">
        <v>1</v>
      </c>
      <c r="H48" s="14"/>
      <c r="I48" s="15"/>
      <c r="J48" s="10"/>
    </row>
    <row r="49" ht="55" customHeight="1" spans="1:10">
      <c r="A49" s="10">
        <f t="shared" si="2"/>
        <v>47</v>
      </c>
      <c r="B49" s="10"/>
      <c r="C49" s="11" t="s">
        <v>74</v>
      </c>
      <c r="D49" s="10" t="s">
        <v>75</v>
      </c>
      <c r="E49" s="12" t="s">
        <v>76</v>
      </c>
      <c r="F49" s="13">
        <f>(5*2)+(3*3)+(1*4)</f>
        <v>23</v>
      </c>
      <c r="G49" s="13">
        <v>1</v>
      </c>
      <c r="H49" s="14"/>
      <c r="I49" s="15"/>
      <c r="J49" s="10" t="str">
        <f>_xlfn.DISPIMG("ID_F409AF55D159488293B5D64459B5596A",1)</f>
        <v>=DISPIMG("ID_F409AF55D159488293B5D64459B5596A",1)</v>
      </c>
    </row>
    <row r="50" ht="55" customHeight="1" spans="1:10">
      <c r="A50" s="10">
        <f t="shared" si="2"/>
        <v>48</v>
      </c>
      <c r="B50" s="10"/>
      <c r="C50" s="11"/>
      <c r="D50" s="10" t="s">
        <v>77</v>
      </c>
      <c r="E50" s="12" t="s">
        <v>14</v>
      </c>
      <c r="F50" s="13">
        <f>3.5*5.5</f>
        <v>19.25</v>
      </c>
      <c r="G50" s="13">
        <v>1</v>
      </c>
      <c r="H50" s="14"/>
      <c r="I50" s="15"/>
      <c r="J50" s="10"/>
    </row>
    <row r="51" ht="55" customHeight="1" spans="1:10">
      <c r="A51" s="10">
        <f t="shared" si="2"/>
        <v>49</v>
      </c>
      <c r="B51" s="10"/>
      <c r="C51" s="11"/>
      <c r="D51" s="11" t="s">
        <v>78</v>
      </c>
      <c r="E51" s="12" t="s">
        <v>14</v>
      </c>
      <c r="F51" s="13">
        <f>5*3</f>
        <v>15</v>
      </c>
      <c r="G51" s="13">
        <v>1</v>
      </c>
      <c r="H51" s="14"/>
      <c r="I51" s="15"/>
      <c r="J51" s="10"/>
    </row>
    <row r="52" ht="94" customHeight="1" spans="1:10">
      <c r="A52" s="10">
        <f t="shared" si="2"/>
        <v>50</v>
      </c>
      <c r="B52" s="10"/>
      <c r="C52" s="11" t="s">
        <v>79</v>
      </c>
      <c r="D52" s="11" t="s">
        <v>80</v>
      </c>
      <c r="E52" s="12" t="s">
        <v>81</v>
      </c>
      <c r="F52" s="13">
        <v>100</v>
      </c>
      <c r="G52" s="13">
        <v>1</v>
      </c>
      <c r="H52" s="14"/>
      <c r="I52" s="15"/>
      <c r="J52" s="10" t="str">
        <f>_xlfn.DISPIMG("ID_4CD03D1E17B543FF8776CF9CA39BFAEB",1)</f>
        <v>=DISPIMG("ID_4CD03D1E17B543FF8776CF9CA39BFAEB",1)</v>
      </c>
    </row>
    <row r="53" ht="37" customHeight="1" spans="1:10">
      <c r="A53" s="10">
        <f t="shared" si="2"/>
        <v>51</v>
      </c>
      <c r="B53" s="10" t="s">
        <v>82</v>
      </c>
      <c r="C53" s="11" t="s">
        <v>83</v>
      </c>
      <c r="D53" s="10" t="s">
        <v>43</v>
      </c>
      <c r="E53" s="12" t="s">
        <v>27</v>
      </c>
      <c r="F53" s="13">
        <v>1</v>
      </c>
      <c r="G53" s="13">
        <v>1.5</v>
      </c>
      <c r="H53" s="14"/>
      <c r="I53" s="15"/>
      <c r="J53" s="10"/>
    </row>
    <row r="54" ht="37" customHeight="1" spans="1:10">
      <c r="A54" s="10">
        <f t="shared" si="2"/>
        <v>52</v>
      </c>
      <c r="B54" s="10"/>
      <c r="C54" s="11" t="s">
        <v>84</v>
      </c>
      <c r="D54" s="10" t="s">
        <v>45</v>
      </c>
      <c r="E54" s="12" t="s">
        <v>46</v>
      </c>
      <c r="F54" s="13">
        <v>2</v>
      </c>
      <c r="G54" s="13">
        <v>1.5</v>
      </c>
      <c r="H54" s="14"/>
      <c r="I54" s="15"/>
      <c r="J54" s="10"/>
    </row>
    <row r="55" ht="37" customHeight="1" spans="1:10">
      <c r="A55" s="10">
        <f t="shared" si="2"/>
        <v>53</v>
      </c>
      <c r="B55" s="10"/>
      <c r="C55" s="11" t="s">
        <v>85</v>
      </c>
      <c r="D55" s="10" t="s">
        <v>86</v>
      </c>
      <c r="E55" s="12" t="s">
        <v>14</v>
      </c>
      <c r="F55" s="13">
        <f>1.8*0.75+0.45*0.75*2</f>
        <v>2.025</v>
      </c>
      <c r="G55" s="13">
        <v>1</v>
      </c>
      <c r="H55" s="14"/>
      <c r="I55" s="15"/>
      <c r="J55" s="10"/>
    </row>
    <row r="56" ht="31" customHeight="1" spans="1:10">
      <c r="A56" s="10">
        <v>54</v>
      </c>
      <c r="B56" s="10"/>
      <c r="C56" s="11" t="s">
        <v>87</v>
      </c>
      <c r="D56" s="10" t="s">
        <v>88</v>
      </c>
      <c r="E56" s="12" t="s">
        <v>14</v>
      </c>
      <c r="F56" s="13">
        <v>1</v>
      </c>
      <c r="G56" s="13">
        <v>1</v>
      </c>
      <c r="H56" s="14"/>
      <c r="I56" s="15"/>
      <c r="J56" s="10"/>
    </row>
    <row r="57" ht="31" customHeight="1" spans="1:10">
      <c r="A57" s="10">
        <f t="shared" ref="A57:A62" si="3">ROW()-2</f>
        <v>55</v>
      </c>
      <c r="B57" s="11" t="s">
        <v>89</v>
      </c>
      <c r="C57" s="11" t="s">
        <v>90</v>
      </c>
      <c r="D57" s="10" t="s">
        <v>91</v>
      </c>
      <c r="E57" s="12" t="s">
        <v>27</v>
      </c>
      <c r="F57" s="13">
        <v>1</v>
      </c>
      <c r="G57" s="13">
        <v>2</v>
      </c>
      <c r="H57" s="14"/>
      <c r="I57" s="14"/>
      <c r="J57" s="10"/>
    </row>
    <row r="58" ht="31" customHeight="1" spans="1:10">
      <c r="A58" s="10">
        <f t="shared" si="3"/>
        <v>56</v>
      </c>
      <c r="B58" s="10"/>
      <c r="C58" s="11" t="s">
        <v>92</v>
      </c>
      <c r="D58" s="12" t="s">
        <v>65</v>
      </c>
      <c r="E58" s="12" t="s">
        <v>27</v>
      </c>
      <c r="F58" s="13">
        <v>8</v>
      </c>
      <c r="G58" s="13">
        <v>2</v>
      </c>
      <c r="H58" s="14"/>
      <c r="I58" s="15"/>
      <c r="J58" s="10"/>
    </row>
    <row r="59" ht="31" customHeight="1" spans="1:10">
      <c r="A59" s="10">
        <f t="shared" si="3"/>
        <v>57</v>
      </c>
      <c r="B59" s="10"/>
      <c r="C59" s="11" t="s">
        <v>93</v>
      </c>
      <c r="D59" s="10" t="s">
        <v>94</v>
      </c>
      <c r="E59" s="12" t="s">
        <v>14</v>
      </c>
      <c r="F59" s="13">
        <f>24</f>
        <v>24</v>
      </c>
      <c r="G59" s="13">
        <v>1</v>
      </c>
      <c r="H59" s="14"/>
      <c r="I59" s="15"/>
      <c r="J59" s="10"/>
    </row>
    <row r="60" ht="31" customHeight="1" spans="1:10">
      <c r="A60" s="10">
        <f t="shared" si="3"/>
        <v>58</v>
      </c>
      <c r="B60" s="10"/>
      <c r="C60" s="11" t="s">
        <v>89</v>
      </c>
      <c r="D60" s="10" t="s">
        <v>95</v>
      </c>
      <c r="E60" s="12" t="s">
        <v>14</v>
      </c>
      <c r="F60" s="13">
        <v>40</v>
      </c>
      <c r="G60" s="13">
        <v>1.5</v>
      </c>
      <c r="H60" s="14"/>
      <c r="I60" s="15"/>
      <c r="J60" s="10"/>
    </row>
    <row r="61" ht="31" customHeight="1" spans="1:10">
      <c r="A61" s="10">
        <f t="shared" si="3"/>
        <v>59</v>
      </c>
      <c r="B61" s="10"/>
      <c r="C61" s="11"/>
      <c r="D61" s="10" t="s">
        <v>96</v>
      </c>
      <c r="E61" s="12" t="s">
        <v>14</v>
      </c>
      <c r="F61" s="13">
        <f>5.6*9.2</f>
        <v>51.52</v>
      </c>
      <c r="G61" s="13">
        <v>1</v>
      </c>
      <c r="H61" s="14"/>
      <c r="I61" s="15"/>
      <c r="J61" s="11"/>
    </row>
    <row r="62" ht="70" customHeight="1" spans="1:10">
      <c r="A62" s="10">
        <f t="shared" si="3"/>
        <v>60</v>
      </c>
      <c r="B62" s="10" t="s">
        <v>97</v>
      </c>
      <c r="C62" s="11" t="s">
        <v>98</v>
      </c>
      <c r="D62" s="11" t="s">
        <v>99</v>
      </c>
      <c r="E62" s="12" t="s">
        <v>100</v>
      </c>
      <c r="F62" s="13">
        <v>1</v>
      </c>
      <c r="G62" s="13">
        <v>3</v>
      </c>
      <c r="H62" s="14"/>
      <c r="I62" s="15"/>
      <c r="J62" s="11"/>
    </row>
    <row r="63" ht="38" customHeight="1" spans="1:10">
      <c r="A63" s="10">
        <v>61</v>
      </c>
      <c r="B63" s="10"/>
      <c r="C63" s="11" t="s">
        <v>101</v>
      </c>
      <c r="D63" s="10" t="s">
        <v>102</v>
      </c>
      <c r="E63" s="12" t="s">
        <v>52</v>
      </c>
      <c r="F63" s="13">
        <v>1</v>
      </c>
      <c r="G63" s="13">
        <v>3</v>
      </c>
      <c r="H63" s="14"/>
      <c r="I63" s="15"/>
      <c r="J63" s="10"/>
    </row>
    <row r="64" ht="38" customHeight="1" spans="1:10">
      <c r="A64" s="10">
        <f>ROW()-2</f>
        <v>62</v>
      </c>
      <c r="B64" s="10"/>
      <c r="C64" s="11" t="s">
        <v>103</v>
      </c>
      <c r="D64" s="10" t="s">
        <v>104</v>
      </c>
      <c r="E64" s="12" t="s">
        <v>52</v>
      </c>
      <c r="F64" s="13">
        <v>1</v>
      </c>
      <c r="G64" s="13">
        <v>1</v>
      </c>
      <c r="H64" s="14"/>
      <c r="I64" s="15"/>
      <c r="J64" s="10"/>
    </row>
    <row r="65" ht="38" customHeight="1" spans="1:10">
      <c r="A65" s="10">
        <f>ROW()-2</f>
        <v>63</v>
      </c>
      <c r="B65" s="10"/>
      <c r="C65" s="11" t="s">
        <v>105</v>
      </c>
      <c r="D65" s="10" t="s">
        <v>106</v>
      </c>
      <c r="E65" s="12" t="s">
        <v>52</v>
      </c>
      <c r="F65" s="13">
        <v>1</v>
      </c>
      <c r="G65" s="13">
        <v>1</v>
      </c>
      <c r="H65" s="14"/>
      <c r="I65" s="15"/>
      <c r="J65" s="10"/>
    </row>
    <row r="66" ht="47" customHeight="1" spans="1:10">
      <c r="A66" s="10">
        <f t="shared" ref="A66:A71" si="4">ROW()-2</f>
        <v>64</v>
      </c>
      <c r="B66" s="10" t="s">
        <v>107</v>
      </c>
      <c r="C66" s="11" t="s">
        <v>108</v>
      </c>
      <c r="D66" s="11" t="s">
        <v>109</v>
      </c>
      <c r="E66" s="12" t="s">
        <v>49</v>
      </c>
      <c r="F66" s="13">
        <v>4000</v>
      </c>
      <c r="G66" s="13">
        <v>1</v>
      </c>
      <c r="H66" s="14"/>
      <c r="I66" s="15"/>
      <c r="J66" s="10"/>
    </row>
    <row r="67" ht="38" customHeight="1" spans="1:10">
      <c r="A67" s="10">
        <f t="shared" si="4"/>
        <v>65</v>
      </c>
      <c r="B67" s="10"/>
      <c r="C67" s="11" t="s">
        <v>110</v>
      </c>
      <c r="D67" s="12" t="s">
        <v>111</v>
      </c>
      <c r="E67" s="12" t="s">
        <v>52</v>
      </c>
      <c r="F67" s="13">
        <v>2</v>
      </c>
      <c r="G67" s="13">
        <v>1</v>
      </c>
      <c r="H67" s="14"/>
      <c r="I67" s="15"/>
      <c r="J67" s="10"/>
    </row>
    <row r="68" ht="38" customHeight="1" spans="1:10">
      <c r="A68" s="10">
        <f t="shared" si="4"/>
        <v>66</v>
      </c>
      <c r="B68" s="11" t="s">
        <v>112</v>
      </c>
      <c r="C68" s="11" t="s">
        <v>112</v>
      </c>
      <c r="D68" s="10" t="s">
        <v>113</v>
      </c>
      <c r="E68" s="12" t="s">
        <v>21</v>
      </c>
      <c r="F68" s="13">
        <v>1</v>
      </c>
      <c r="G68" s="13">
        <v>1</v>
      </c>
      <c r="H68" s="14">
        <v>6000</v>
      </c>
      <c r="I68" s="15">
        <f>F68*H68*G68</f>
        <v>6000</v>
      </c>
      <c r="J68" s="10" t="s">
        <v>114</v>
      </c>
    </row>
    <row r="69" s="1" customFormat="1" ht="38" customHeight="1" spans="1:10">
      <c r="A69" s="10">
        <f t="shared" si="4"/>
        <v>67</v>
      </c>
      <c r="B69" s="11" t="s">
        <v>115</v>
      </c>
      <c r="C69" s="11" t="s">
        <v>115</v>
      </c>
      <c r="D69" s="12" t="s">
        <v>15</v>
      </c>
      <c r="E69" s="12" t="s">
        <v>21</v>
      </c>
      <c r="F69" s="13">
        <v>1</v>
      </c>
      <c r="G69" s="13">
        <v>1</v>
      </c>
      <c r="H69" s="14">
        <v>6000</v>
      </c>
      <c r="I69" s="15">
        <f>F69*H69*G69</f>
        <v>6000</v>
      </c>
      <c r="J69" s="10" t="s">
        <v>114</v>
      </c>
    </row>
    <row r="70" ht="38" customHeight="1" spans="1:10">
      <c r="A70" s="10">
        <f t="shared" si="4"/>
        <v>68</v>
      </c>
      <c r="B70" s="10" t="s">
        <v>116</v>
      </c>
      <c r="C70" s="11" t="s">
        <v>117</v>
      </c>
      <c r="D70" s="11"/>
      <c r="E70" s="12" t="s">
        <v>21</v>
      </c>
      <c r="F70" s="13">
        <v>1</v>
      </c>
      <c r="G70" s="13" t="s">
        <v>15</v>
      </c>
      <c r="H70" s="14"/>
      <c r="I70" s="15"/>
      <c r="J70" s="10"/>
    </row>
    <row r="71" ht="38" customHeight="1" spans="1:10">
      <c r="A71" s="10">
        <f t="shared" si="4"/>
        <v>69</v>
      </c>
      <c r="B71" s="10"/>
      <c r="C71" s="11" t="s">
        <v>118</v>
      </c>
      <c r="D71" s="11"/>
      <c r="E71" s="12" t="s">
        <v>21</v>
      </c>
      <c r="F71" s="13">
        <v>1</v>
      </c>
      <c r="G71" s="13" t="s">
        <v>15</v>
      </c>
      <c r="H71" s="14"/>
      <c r="I71" s="15"/>
      <c r="J71" s="10"/>
    </row>
    <row r="72" ht="31" customHeight="1" spans="1:10">
      <c r="A72" s="19" t="s">
        <v>119</v>
      </c>
      <c r="B72" s="19"/>
      <c r="C72" s="19"/>
      <c r="D72" s="19"/>
      <c r="E72" s="19"/>
      <c r="F72" s="19"/>
      <c r="G72" s="19"/>
      <c r="H72" s="19"/>
      <c r="I72" s="20">
        <f>SUM(I3:I71)</f>
        <v>12000</v>
      </c>
      <c r="J72" s="21"/>
    </row>
    <row r="73" ht="31" customHeight="1" spans="1:10">
      <c r="A73" s="19" t="s">
        <v>120</v>
      </c>
      <c r="B73" s="19"/>
      <c r="C73" s="19"/>
      <c r="D73" s="19"/>
      <c r="E73" s="19"/>
      <c r="F73" s="19"/>
      <c r="G73" s="19"/>
      <c r="H73" s="19"/>
      <c r="I73" s="20">
        <f>I72*0.06</f>
        <v>720</v>
      </c>
      <c r="J73" s="21"/>
    </row>
    <row r="74" ht="31" customHeight="1" spans="1:10">
      <c r="A74" s="19" t="s">
        <v>121</v>
      </c>
      <c r="B74" s="19"/>
      <c r="C74" s="19"/>
      <c r="D74" s="19"/>
      <c r="E74" s="19"/>
      <c r="F74" s="19"/>
      <c r="G74" s="19"/>
      <c r="H74" s="19"/>
      <c r="I74" s="20">
        <f>I73+I72</f>
        <v>12720</v>
      </c>
      <c r="J74" s="21"/>
    </row>
  </sheetData>
  <mergeCells count="26">
    <mergeCell ref="A1:J1"/>
    <mergeCell ref="C70:D70"/>
    <mergeCell ref="C71:D71"/>
    <mergeCell ref="A72:H72"/>
    <mergeCell ref="A73:H73"/>
    <mergeCell ref="A74:H74"/>
    <mergeCell ref="B3:B14"/>
    <mergeCell ref="B15:B21"/>
    <mergeCell ref="B22:B26"/>
    <mergeCell ref="B27:B34"/>
    <mergeCell ref="B35:B42"/>
    <mergeCell ref="B43:B52"/>
    <mergeCell ref="B53:B56"/>
    <mergeCell ref="B57:B61"/>
    <mergeCell ref="B62:B65"/>
    <mergeCell ref="B66:B67"/>
    <mergeCell ref="B70:B71"/>
    <mergeCell ref="C6:C7"/>
    <mergeCell ref="C9:C13"/>
    <mergeCell ref="C19:C20"/>
    <mergeCell ref="C46:C48"/>
    <mergeCell ref="C49:C51"/>
    <mergeCell ref="C60:C61"/>
    <mergeCell ref="J4:J5"/>
    <mergeCell ref="J9:J13"/>
    <mergeCell ref="J49:J51"/>
  </mergeCells>
  <pageMargins left="0.75" right="0.75" top="1" bottom="1" header="0.5" footer="0.5"/>
  <pageSetup paperSize="9" scale="34" fitToHeight="0" orientation="portrait" blackAndWhite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洋葱</cp:lastModifiedBy>
  <dcterms:created xsi:type="dcterms:W3CDTF">2024-07-31T23:24:00Z</dcterms:created>
  <dcterms:modified xsi:type="dcterms:W3CDTF">2026-08-18T09:29:38Z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F828D1B63743474E80A85BF8EC695FFE_13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