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聊天文件\xwechat_files\xie128lin_36e2\msg\file\2026-10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258924DCFB49493AB2B220935CC17FF9" descr="48b0ef39696c575d9c2b5dfcd9d99a3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85555" y="11612880"/>
          <a:ext cx="2335530" cy="2395855"/>
        </a:xfrm>
        <a:prstGeom prst="rect">
          <a:avLst/>
        </a:prstGeom>
      </xdr:spPr>
    </xdr:pic>
  </etc:cellImage>
  <etc:cellImage>
    <xdr:pic>
      <xdr:nvPicPr>
        <xdr:cNvPr id="3" name="ID_C926E383A7114A579918AD417554074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803515" y="4368800"/>
          <a:ext cx="6143625" cy="4724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97CB204633AD436C845FAD339CA43E5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803515" y="5397500"/>
          <a:ext cx="5095875" cy="4324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6F72BD50E7A8457CAD3D96C2C3F0256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803515" y="3683000"/>
          <a:ext cx="5619750" cy="4000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0AABCA3B99E24B4EA9CA7135E4E3B55D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803515" y="5054600"/>
          <a:ext cx="3857625" cy="2486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A1476F3C44E44C148AB9FCB972DDE5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03515" y="4711700"/>
          <a:ext cx="3105150" cy="2943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A8248BCE3A6A4D6BAFE6FFEF4568D54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803515" y="2997200"/>
          <a:ext cx="3762375" cy="3381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6C6B225939C44FCA8E51C84BE689399B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803515" y="1625600"/>
          <a:ext cx="5934075" cy="5391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7D32EFEC21C24016B50A0D0769EC8FA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803515" y="3683000"/>
          <a:ext cx="6219825" cy="55340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7AA76C4DEA904A16937247A05E5F0C2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803515" y="2997200"/>
          <a:ext cx="5191125" cy="4857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64F52E0212974A0D8058AA67536116F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520430" y="11912600"/>
          <a:ext cx="5848350" cy="5810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2309BFFB0DD74E70B186BDAFD410323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0109835" y="8826500"/>
          <a:ext cx="6762750" cy="6048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64AC012C380842E6924A3187EF9BC53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0109835" y="9169400"/>
          <a:ext cx="6029325" cy="59055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<sst xmlns="http://schemas.openxmlformats.org/spreadsheetml/2006/main" count="205" uniqueCount="128">
  <si>
    <t>云水岗北原乡漫游季第二季活动物料报价清单</t>
  </si>
  <si>
    <t>序号</t>
  </si>
  <si>
    <t>项目</t>
  </si>
  <si>
    <t>物料名称</t>
  </si>
  <si>
    <t>规格/数量</t>
  </si>
  <si>
    <t>单位</t>
  </si>
  <si>
    <t>天数</t>
  </si>
  <si>
    <t>数量</t>
  </si>
  <si>
    <t>投标单价（元）</t>
  </si>
  <si>
    <t>控制单价（元）</t>
  </si>
  <si>
    <t>投标总价（元）</t>
  </si>
  <si>
    <t>控制总价（元）</t>
  </si>
  <si>
    <t>参考照片</t>
  </si>
  <si>
    <t>备注</t>
  </si>
  <si>
    <t>固定物料</t>
  </si>
  <si>
    <t>桁架画面</t>
  </si>
  <si>
    <t>3*4m*1个（黑底布喷绘，只有画面）</t>
  </si>
  <si>
    <t>平方米</t>
  </si>
  <si>
    <t>/</t>
  </si>
  <si>
    <t>KT板</t>
  </si>
  <si>
    <t>KT板制作</t>
  </si>
  <si>
    <t>单面，尺寸60*90cm，共20个</t>
  </si>
  <si>
    <t>铁马</t>
  </si>
  <si>
    <t>个</t>
  </si>
  <si>
    <t>租赁</t>
  </si>
  <si>
    <t>草垛布</t>
  </si>
  <si>
    <t>亚麻布（130*180cm）</t>
  </si>
  <si>
    <t>张</t>
  </si>
  <si>
    <t>https://item.taobao.com/item.htm?abbucket=11&amp;id=658654611123&amp;mi_id=00006gNI6IpWd-hLL4-2Nj6hjTiFVcp7G6jshb6FMl030AE&amp;ns=1&amp;priceTId=213e002f17899607691867475e0f26&amp;skuId=4923634023318&amp;spm=a21n57.imgsearch.item.6&amp;utparam=%7B%22aplus_abtest%22%3A%224d6555f11a85ea687ac7ba9051b48b93%22%7D&amp;xxc=taobaoSearch</t>
  </si>
  <si>
    <t>签到区</t>
  </si>
  <si>
    <t>长条桌</t>
  </si>
  <si>
    <t>1.8m长条桌（含桌布）</t>
  </si>
  <si>
    <t>个/天</t>
  </si>
  <si>
    <t>长条桌画面</t>
  </si>
  <si>
    <t>单面kt板（180*75cm/60*75*2）</t>
  </si>
  <si>
    <t>背景桁架</t>
  </si>
  <si>
    <t>2.2m*1个（桁架+黑底布喷绘）</t>
  </si>
  <si>
    <t>农事体验</t>
  </si>
  <si>
    <t>镰刀</t>
  </si>
  <si>
    <t>金属镰刀（含防护手套）</t>
  </si>
  <si>
    <t>把</t>
  </si>
  <si>
    <t>https://detail.tmall.com/item.htm?ali_refid=a3_mm_12852562_1778064_116239550244%3A1465030185%3AH%3A%E5%89%B2%E5%88%80%E5%B7%A5%E5%85%B7%3Aa5d7478914650b12cef59a4f1110f9a8&amp;ali_trackid=282_a5d7478914650b12cef59a4f1110f9a8&amp;id=682265637413&amp;mi_id=0000jhN7jXJBj32eGMwySESpOk_bHi0P2Heg8rAZ3oZ8wFU&amp;mm_sceneid=1_0_1761120055_0_0&amp;priceTId=213e002f17899610361101740e0f26&amp;skuId=5942300489330&amp;spm=a21n57.imgsearch.item.1&amp;utparam=%7B%22aplus_abtest%22%3A%22bfd57a9550946ff1cfcb15d9b87fbb18%22%7D&amp;xxc=ad_ztc</t>
  </si>
  <si>
    <t>打稻机</t>
  </si>
  <si>
    <t>传统木质打稻机</t>
  </si>
  <si>
    <t>套</t>
  </si>
  <si>
    <t>https://item.taobao.com/item.htm?abbucket=11&amp;id=656373479060&amp;mi_id=0000O7_XGj8RVyC7uSWWId7EtkbbqegPsxO03uqyjqP4pPw&amp;ns=1&amp;priceTId=213e002f17899610790755082e0f26&amp;skuId=6155280602605&amp;spm=a21n57.imgsearch.item.1&amp;utparam=%7B%22aplus_abtest%22%3A%22030c740eb70c957c904838f501238ed4%22%7D&amp;xxc=taobaoSearch</t>
  </si>
  <si>
    <t>四方斗</t>
  </si>
  <si>
    <t>传统木质四方斗（105*60*50）</t>
  </si>
  <si>
    <t>https://item.taobao.com/item.htm?abbucket=11&amp;id=656373479060&amp;mi_id=0000O7_XGj8RVyC7uSWWId7EtkbbqegPsxO03uqyjqP4pPw&amp;ns=1&amp;priceTId=213e002f17899610790755082e0f26&amp;skuId=4734562093502&amp;spm=a21n57.imgsearch.item.1&amp;utparam=%7B%22aplus_abtest%22%3A%22030c740eb70c957c904838f501238ed4%22%7D&amp;xxc=taobaoSearch</t>
  </si>
  <si>
    <t>装稻</t>
  </si>
  <si>
    <t>竹编簸箕（尺寸20cm）</t>
  </si>
  <si>
    <t>https://item.taobao.com/item.htm?abbucket=11&amp;id=520358896363&amp;mi_id=0000dj0-785-kDEeS91kH2VGy4lVJX_Js7CmbKpOc3Xvpho&amp;ns=1&amp;priceTId=213e002f17899611495432300e0f26&amp;skuId=3464205649667&amp;spm=a21n57.imgsearch.item.2&amp;utparam=%7B%22aplus_abtest%22%3A%2248cf1a2f27fe1e5fa0ed75803f1e6e79%22%7D&amp;xxc=taobaoSearch</t>
  </si>
  <si>
    <t>舂米</t>
  </si>
  <si>
    <t>手动磨谷器</t>
  </si>
  <si>
    <t>https://item.taobao.com/item.htm?abbucket=11&amp;id=669173298525&amp;mi_id=0000jNhdnEiTK0MQtV-cYQ7mikqoowbzZ_Day33G6mwtJbA&amp;ns=1&amp;priceTId=213e002f17899613306077546e0f26&amp;skuId=4989824967482&amp;spm=a21n57.imgsearch.item.1&amp;utparam=%7B%22aplus_abtest%22%3A%22e39d10e469a585bfa0dd38a0e077d3b5%22%7D&amp;xxc=taobaoSearch</t>
  </si>
  <si>
    <t>晒干稻谷（未脱壳）</t>
  </si>
  <si>
    <t>斤</t>
  </si>
  <si>
    <t>采购</t>
  </si>
  <si>
    <t>舂米石臼（直径约40cm，含石锤）</t>
  </si>
  <si>
    <t>https://item.taobao.com/item.htm?abbucket=11&amp;id=803723478151&amp;mi_id=0000EXHZkiHoAQc9FhB9KTvmxTTbhqNa10WKByNUh-x-GGI&amp;ns=1&amp;priceTId=213e002f17899613836252802e0f26&amp;skuId=5472469597698&amp;spm=a21n57.imgsearch.item.3&amp;utparam=%7B%22aplus_abtest%22%3A%223e2eb4c4c66aa4b4ae076b394edd37ba%22%7D&amp;xxc=taobaoSearch</t>
  </si>
  <si>
    <t>舂米石臼脚踩款（直径约45cm）</t>
  </si>
  <si>
    <t>https://item.taobao.com/item.htm?abbucket=11&amp;id=991724653074&amp;mi_id=0000OFf0pqj2CYbZRLPEI-DVLFm36fUhOlKas6Z0nB_kaO0&amp;ns=1&amp;priceTId=213e016617902118135848567e1818&amp;skuId=6127523614321&amp;spm=a21n57.imgsearch.item.1&amp;utparam=%7B%22aplus_abtest%22%3A%227cbb22b04f9be724ca138a6645e6cadf%22%7D&amp;xxc=taobaoSearch</t>
  </si>
  <si>
    <t>手作</t>
  </si>
  <si>
    <t>稻穗纪念瓶100ml（含LOGO贴纸）</t>
  </si>
  <si>
    <t>分组臂贴</t>
  </si>
  <si>
    <t>带序号车贴，圆形直径10cm</t>
  </si>
  <si>
    <t>工作人员</t>
  </si>
  <si>
    <t>活动现场执行工作人员</t>
  </si>
  <si>
    <t>位</t>
  </si>
  <si>
    <t>红色塑料凳</t>
  </si>
  <si>
    <t>乡趣游戏</t>
  </si>
  <si>
    <t>泥塘抓猪</t>
  </si>
  <si>
    <t>20-30斤猪</t>
  </si>
  <si>
    <t>头</t>
  </si>
  <si>
    <t>60-70斤猪</t>
  </si>
  <si>
    <t>泥塘捉鸡</t>
  </si>
  <si>
    <t>走地鸡单只3-5斤（活的）</t>
  </si>
  <si>
    <t>只</t>
  </si>
  <si>
    <t>防护网</t>
  </si>
  <si>
    <t>铁丝防护网1米高6厘米孔3毫米粗</t>
  </si>
  <si>
    <t>米</t>
  </si>
  <si>
    <t>购买前需实地测量，据实购买结算https://item.taobao.com/item.htm?ali_refid=a3_430673_1006%3A2633992010%3AH%3AMXQQFV6IdpWdE%2BnbJaB9Zd3XF2Q5KGaV%3Aa33131161b0592d3836f0814960c5a24&amp;ali_trackid=282_a33131161b0592d3836f0814960c5a24&amp;id=952925925821&amp;loginBonus=1&amp;mi_id=0000xk1nB3T9PksnG109kL7401nVHVDOmXYIoXw9p7p-Hps&amp;mm_sceneid=1_0_7953408576_0_0&amp;priceTId=214786b617901282582178147e0fe1&amp;skuId=5870938568956&amp;spm=a21n57.sem.item.84&amp;utparam=%7B%22aplus_abtest%22%3A%2228263ebe17a3fa5b980bf30fcdc846c6%22%7D&amp;xxc=ad_ztc</t>
  </si>
  <si>
    <t>薄款立柱6毫米厚1.5米高预埋（泥土底用）</t>
  </si>
  <si>
    <t>根</t>
  </si>
  <si>
    <t>购买前需实地测量，据实购买结算https://item.taobao.com/item.htm?id=954260037186&amp;skuId=6041120642875</t>
  </si>
  <si>
    <t>沿路美陈</t>
  </si>
  <si>
    <t>整体木艺门头（总高4.5*总宽4.5米，单根粗13-15cm，防腐处理，质保15个月含2次维修刷漆费用）</t>
  </si>
  <si>
    <t>具体尺寸需实地测量</t>
  </si>
  <si>
    <t>定制布艺门头</t>
  </si>
  <si>
    <t>地下水泥、钢筋预埋、挖机</t>
  </si>
  <si>
    <t>市集摊位</t>
  </si>
  <si>
    <t>帐篷</t>
  </si>
  <si>
    <t>2*2米色</t>
  </si>
  <si>
    <t>帐篷楣板</t>
  </si>
  <si>
    <t>单面kt板（2*0.6m）*5张</t>
  </si>
  <si>
    <t>单面kt板（180*75cm/60*75*2）*5张</t>
  </si>
  <si>
    <t>红色塑料凳（采购）</t>
  </si>
  <si>
    <t>特厚红色塑料凳（梅花款）</t>
  </si>
  <si>
    <t>https://item.taobao.com/item.htm?abbucket=11&amp;id=873538315319&amp;mi_id=0000pA10wt0Izs2VT1ZwvLYNrRMjZqCHXoqLg1skhFhvAFU&amp;ns=1&amp;priceTId=2147868617899617268182072e0f0f&amp;skuId=5708536872711&amp;spm=a21n57.1.hoverItem.6&amp;utparam=%7B%22aplus_abtest%22%3A%22ba2b9ab90f10fff147ffb25a3eb04ab1%22%7D&amp;xxc=taobaoSearch</t>
  </si>
  <si>
    <t>商家招募费用</t>
  </si>
  <si>
    <t>烧烤、烤红薯、鲜榨饮品、炸串、超长蛋挞摊位</t>
  </si>
  <si>
    <t>位/天</t>
  </si>
  <si>
    <t>含摊位接电所需材料等，摊主需具备食品资格证、健康证等相关证件</t>
  </si>
  <si>
    <t>活动券</t>
  </si>
  <si>
    <t>美食券费用</t>
  </si>
  <si>
    <t>美食代金券价值15元/张</t>
  </si>
  <si>
    <t>美食券印刷费</t>
  </si>
  <si>
    <t>210mm*65mm，双面，250g铜版纸</t>
  </si>
  <si>
    <t>摄影摄像</t>
  </si>
  <si>
    <t>摄像师</t>
  </si>
  <si>
    <t>30秒快剪短视频</t>
  </si>
  <si>
    <t>人/天</t>
  </si>
  <si>
    <t>摄影师</t>
  </si>
  <si>
    <t>照片直播</t>
  </si>
  <si>
    <t>活动串场</t>
  </si>
  <si>
    <t>全天农事体验研学讲解+抓鸡/抓猪活动串场</t>
  </si>
  <si>
    <t>运输</t>
  </si>
  <si>
    <t>运输物料</t>
  </si>
  <si>
    <t>趟</t>
  </si>
  <si>
    <t>人工</t>
  </si>
  <si>
    <t>人工安装及拆卸等</t>
  </si>
  <si>
    <t>人</t>
  </si>
  <si>
    <t>备用金</t>
  </si>
  <si>
    <t>项</t>
  </si>
  <si>
    <t>小计</t>
  </si>
  <si>
    <t>税金（%）</t>
  </si>
  <si>
    <t>合计</t>
  </si>
  <si>
    <t>含税总费用不超过7万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</si>
</sst>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6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taobao.com/item.htm?ali_refid=a3_430673_1006%3A2633992010%3AH%3AMXQQFV6IdpWdE%2BnbJaB9Zd3XF2Q5KGaV%3Aa33131161b0592d3836f0814960c5a24&amp;ali_trackid=282_a33131161b0592d3836f0814960c5a24&amp;id=952925925821&amp;loginBonus=1&amp;mi_id=0000xk1nB3T9PksnG109kL7401nVHVDOmXYIoXw9p7p-Hps&amp;mm_sceneid=1_0_7953408576_0_0&amp;priceTId=214786b617901282582178147e0fe1&amp;skuId=5870938568956&amp;spm=a21n57.sem.item.84&amp;utparam=%7B%22aplus_abtest%22%3A%2228263ebe17a3fa5b980bf30fcdc846c6%22%7D&amp;xxc=ad_ztc" TargetMode="External"/><Relationship Id="rId8" Type="http://schemas.openxmlformats.org/officeDocument/2006/relationships/hyperlink" Target="https://item.taobao.com/item.htm?abbucket=11&amp;id=873538315319&amp;mi_id=0000pA10wt0Izs2VT1ZwvLYNrRMjZqCHXoqLg1skhFhvAFU&amp;ns=1&amp;priceTId=2147868617899617268182072e0f0f&amp;skuId=5708536872711&amp;spm=a21n57.1.hoverItem.6&amp;utparam=%7B%22aplus_abtest%22%3A%22ba2b9ab90f10fff147ffb25a3eb04ab1%22%7D&amp;xxc=taobaoSearch" TargetMode="External"/><Relationship Id="rId7" Type="http://schemas.openxmlformats.org/officeDocument/2006/relationships/hyperlink" Target="https://item.taobao.com/item.htm?abbucket=11&amp;id=803723478151&amp;mi_id=0000EXHZkiHoAQc9FhB9KTvmxTTbhqNa10WKByNUh-x-GGI&amp;ns=1&amp;priceTId=213e002f17899613836252802e0f26&amp;skuId=5472469597698&amp;spm=a21n57.imgsearch.item.3&amp;utparam=%7B%22aplus_abtest%22%3A%223e2eb4c4c66aa4b4ae076b394edd37ba%22%7D&amp;xxc=taobaoSearch" TargetMode="External"/><Relationship Id="rId6" Type="http://schemas.openxmlformats.org/officeDocument/2006/relationships/hyperlink" Target="https://item.taobao.com/item.htm?abbucket=11&amp;id=669173298525&amp;mi_id=0000jNhdnEiTK0MQtV-cYQ7mikqoowbzZ_Day33G6mwtJbA&amp;ns=1&amp;priceTId=213e002f17899613306077546e0f26&amp;skuId=4989824967482&amp;spm=a21n57.imgsearch.item.1&amp;utparam=%7B%22aplus_abtest%22%3A%22e39d10e469a585bfa0dd38a0e077d3b5%22%7D&amp;xxc=taobaoSearch" TargetMode="External"/><Relationship Id="rId5" Type="http://schemas.openxmlformats.org/officeDocument/2006/relationships/hyperlink" Target="https://item.taobao.com/item.htm?abbucket=11&amp;id=520358896363&amp;mi_id=0000dj0-785-kDEeS91kH2VGy4lVJX_Js7CmbKpOc3Xvpho&amp;ns=1&amp;priceTId=213e002f17899611495432300e0f26&amp;skuId=3464205649667&amp;spm=a21n57.imgsearch.item.2&amp;utparam=%7B%22aplus_abtest%22%3A%2248cf1a2f27fe1e5fa0ed75803f1e6e79%22%7D&amp;xxc=taobaoSearch" TargetMode="External"/><Relationship Id="rId4" Type="http://schemas.openxmlformats.org/officeDocument/2006/relationships/hyperlink" Target="https://item.taobao.com/item.htm?abbucket=11&amp;id=656373479060&amp;mi_id=0000O7_XGj8RVyC7uSWWId7EtkbbqegPsxO03uqyjqP4pPw&amp;ns=1&amp;priceTId=213e002f17899610790755082e0f26&amp;skuId=4734562093502&amp;spm=a21n57.imgsearch.item.1&amp;utparam=%7B%22aplus_abtest%22%3A%22030c740eb70c957c904838f501238ed4%22%7D&amp;xxc=taobaoSearch" TargetMode="External"/><Relationship Id="rId3" Type="http://schemas.openxmlformats.org/officeDocument/2006/relationships/hyperlink" Target="https://item.taobao.com/item.htm?abbucket=11&amp;id=656373479060&amp;mi_id=0000O7_XGj8RVyC7uSWWId7EtkbbqegPsxO03uqyjqP4pPw&amp;ns=1&amp;priceTId=213e002f17899610790755082e0f26&amp;skuId=6155280602605&amp;spm=a21n57.imgsearch.item.1&amp;utparam=%7B%22aplus_abtest%22%3A%22030c740eb70c957c904838f501238ed4%22%7D&amp;xxc=taobaoSearch" TargetMode="External"/><Relationship Id="rId2" Type="http://schemas.openxmlformats.org/officeDocument/2006/relationships/hyperlink" Target="https://detail.tmall.com/item.htm?ali_refid=a3_mm_12852562_1778064_116239550244%3A1465030185%3AH%3A%E5%89%B2%E5%88%80%E5%B7%A5%E5%85%B7%3Aa5d7478914650b12cef59a4f1110f9a8&amp;ali_trackid=282_a5d7478914650b12cef59a4f1110f9a8&amp;id=682265637413&amp;mi_id=0000jhN7jXJBj32eGMwySESpOk_bHi0P2Heg8rAZ3oZ8wFU&amp;mm_sceneid=1_0_1761120055_0_0&amp;priceTId=213e002f17899610361101740e0f26&amp;skuId=5942300489330&amp;spm=a21n57.imgsearch.item.1&amp;utparam=%7B%22aplus_abtest%22%3A%22bfd57a9550946ff1cfcb15d9b87fbb18%22%7D&amp;xxc=ad_ztc" TargetMode="External"/><Relationship Id="rId11" Type="http://schemas.openxmlformats.org/officeDocument/2006/relationships/hyperlink" Target="https://item.taobao.com/item.htm?abbucket=11&amp;id=991724653074&amp;mi_id=0000OFf0pqj2CYbZRLPEI-DVLFm36fUhOlKas6Z0nB_kaO0&amp;ns=1&amp;priceTId=213e016617902118135848567e1818&amp;skuId=6127523614321&amp;spm=a21n57.imgsearch.item.1&amp;utparam=%7B%22aplus_abtest%22%3A%227cbb22b04f9be724ca138a6645e6cadf%22%7D&amp;xxc=taobaoSearch" TargetMode="External"/><Relationship Id="rId10" Type="http://schemas.openxmlformats.org/officeDocument/2006/relationships/hyperlink" Target="https://item.taobao.com/item.htm?id=954260037186&amp;skuId=6041120642875" TargetMode="External"/><Relationship Id="rId1" Type="http://schemas.openxmlformats.org/officeDocument/2006/relationships/hyperlink" Target="https://item.taobao.com/item.htm?abbucket=11&amp;id=658654611123&amp;mi_id=00006gNI6IpWd-hLL4-2Nj6hjTiFVcp7G6jshb6FMl030AE&amp;ns=1&amp;priceTId=213e002f17899607691867475e0f26&amp;skuId=4923634023318&amp;spm=a21n57.imgsearch.item.6&amp;utparam=%7B%22aplus_abtest%22%3A%224d6555f11a85ea687ac7ba9051b48b93%22%7D&amp;xxc=taobao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9"/>
  <sheetViews>
    <sheetView tabSelected="1" view="pageBreakPreview" zoomScaleNormal="100" workbookViewId="0">
      <pane ySplit="2" topLeftCell="A3" activePane="bottomLeft" state="frozen"/>
      <selection/>
      <selection pane="bottomLeft" activeCell="K54" sqref="K54"/>
    </sheetView>
  </sheetViews>
  <sheetFormatPr defaultColWidth="12.6388888888889" defaultRowHeight="26" customHeight="1"/>
  <cols>
    <col min="1" max="1" width="7.36111111111111" style="1" customWidth="1"/>
    <col min="2" max="2" width="9.81481481481481" style="1" customWidth="1"/>
    <col min="3" max="3" width="13.4444444444444" style="1" customWidth="1"/>
    <col min="4" max="4" width="38.8981481481481" style="1" customWidth="1"/>
    <col min="5" max="6" width="10.4537037037037" style="1" customWidth="1"/>
    <col min="7" max="8" width="10.1759259259259" style="1" customWidth="1"/>
    <col min="9" max="10" width="13" style="1" customWidth="1"/>
    <col min="11" max="11" width="10.6388888888889" style="1" customWidth="1"/>
    <col min="12" max="12" width="23" style="1" customWidth="1"/>
    <col min="13" max="13" width="23.2222222222222" style="1" customWidth="1"/>
    <col min="14" max="16382" width="12.6388888888889" style="1" customWidth="1"/>
    <col min="16383" max="16384" width="12.6388888888889" style="1"/>
  </cols>
  <sheetData>
    <row r="1" ht="48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7" customHeight="1" spans="1:13">
      <c r="A3" s="5">
        <f>ROW()-2</f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7">
        <f>3*4</f>
        <v>12</v>
      </c>
      <c r="H3" s="7"/>
      <c r="I3" s="7">
        <v>20</v>
      </c>
      <c r="J3" s="7"/>
      <c r="K3" s="7">
        <f>G3*I3</f>
        <v>240</v>
      </c>
      <c r="L3" s="6"/>
      <c r="M3" s="8"/>
    </row>
    <row r="4" ht="27" customHeight="1" spans="1:13">
      <c r="A4" s="5">
        <f>ROW()-2</f>
        <v>2</v>
      </c>
      <c r="B4" s="6" t="s">
        <v>19</v>
      </c>
      <c r="C4" s="6" t="s">
        <v>20</v>
      </c>
      <c r="D4" s="6" t="s">
        <v>21</v>
      </c>
      <c r="E4" s="6" t="s">
        <v>17</v>
      </c>
      <c r="F4" s="6" t="s">
        <v>18</v>
      </c>
      <c r="G4" s="7">
        <v>10.8</v>
      </c>
      <c r="H4" s="7"/>
      <c r="I4" s="7">
        <v>40</v>
      </c>
      <c r="J4" s="7"/>
      <c r="K4" s="7">
        <f>G4*I4</f>
        <v>432</v>
      </c>
      <c r="L4" s="6"/>
      <c r="M4" s="9"/>
    </row>
    <row r="5" ht="27" customHeight="1" spans="1:13">
      <c r="A5" s="5">
        <f>ROW()-2</f>
        <v>3</v>
      </c>
      <c r="B5" s="10" t="s">
        <v>22</v>
      </c>
      <c r="C5" s="10" t="s">
        <v>22</v>
      </c>
      <c r="D5" s="10" t="s">
        <v>22</v>
      </c>
      <c r="E5" s="5" t="s">
        <v>23</v>
      </c>
      <c r="F5" s="6" t="s">
        <v>18</v>
      </c>
      <c r="G5" s="11">
        <v>20</v>
      </c>
      <c r="H5" s="11"/>
      <c r="I5" s="11">
        <v>40</v>
      </c>
      <c r="J5" s="11"/>
      <c r="K5" s="7">
        <f>G5*I5</f>
        <v>800</v>
      </c>
      <c r="L5" s="5"/>
      <c r="M5" s="5" t="s">
        <v>24</v>
      </c>
    </row>
    <row r="6" ht="27" customHeight="1" spans="1:13">
      <c r="A6" s="5">
        <f>ROW()-2</f>
        <v>4</v>
      </c>
      <c r="B6" s="10" t="s">
        <v>25</v>
      </c>
      <c r="C6" s="10" t="s">
        <v>25</v>
      </c>
      <c r="D6" s="5" t="s">
        <v>26</v>
      </c>
      <c r="E6" s="5" t="s">
        <v>27</v>
      </c>
      <c r="F6" s="6" t="s">
        <v>18</v>
      </c>
      <c r="G6" s="11">
        <v>20</v>
      </c>
      <c r="H6" s="11"/>
      <c r="I6" s="11">
        <v>50</v>
      </c>
      <c r="J6" s="11"/>
      <c r="K6" s="7">
        <f>G6*I6</f>
        <v>1000</v>
      </c>
      <c r="L6" s="5" t="str">
        <f>_xlfn.DISPIMG("ID_6C6B225939C44FCA8E51C84BE689399B",1)</f>
        <v>=DISPIMG("ID_6C6B225939C44FCA8E51C84BE689399B",1)</v>
      </c>
      <c r="M6" s="12" t="s">
        <v>28</v>
      </c>
    </row>
    <row r="7" ht="27" customHeight="1" spans="1:13">
      <c r="A7" s="5">
        <f t="shared" ref="A7:A29" si="0">ROW()-2</f>
        <v>5</v>
      </c>
      <c r="B7" s="10" t="s">
        <v>29</v>
      </c>
      <c r="C7" s="5" t="s">
        <v>30</v>
      </c>
      <c r="D7" s="5" t="s">
        <v>31</v>
      </c>
      <c r="E7" s="5" t="s">
        <v>32</v>
      </c>
      <c r="F7" s="6">
        <v>1</v>
      </c>
      <c r="G7" s="11">
        <v>1</v>
      </c>
      <c r="H7" s="11"/>
      <c r="I7" s="11">
        <v>40</v>
      </c>
      <c r="J7" s="11"/>
      <c r="K7" s="7">
        <f>I7*G7*F7</f>
        <v>40</v>
      </c>
      <c r="L7" s="5"/>
      <c r="M7" s="5" t="s">
        <v>24</v>
      </c>
    </row>
    <row r="8" ht="27" customHeight="1" spans="1:13">
      <c r="A8" s="5">
        <f t="shared" si="0"/>
        <v>6</v>
      </c>
      <c r="B8" s="13"/>
      <c r="C8" s="5" t="s">
        <v>33</v>
      </c>
      <c r="D8" s="5" t="s">
        <v>34</v>
      </c>
      <c r="E8" s="6" t="s">
        <v>17</v>
      </c>
      <c r="F8" s="6" t="s">
        <v>18</v>
      </c>
      <c r="G8" s="7">
        <f>(1.8*0.75)+(0.6*0.75*2)</f>
        <v>2.25</v>
      </c>
      <c r="H8" s="7"/>
      <c r="I8" s="7">
        <v>40</v>
      </c>
      <c r="J8" s="7"/>
      <c r="K8" s="7">
        <f t="shared" ref="K8:K17" si="1">G8*I8</f>
        <v>90</v>
      </c>
      <c r="L8" s="5"/>
      <c r="M8" s="9"/>
    </row>
    <row r="9" ht="27" customHeight="1" spans="1:13">
      <c r="A9" s="5">
        <f t="shared" si="0"/>
        <v>7</v>
      </c>
      <c r="B9" s="14"/>
      <c r="C9" s="5" t="s">
        <v>35</v>
      </c>
      <c r="D9" s="6" t="s">
        <v>36</v>
      </c>
      <c r="E9" s="6" t="s">
        <v>17</v>
      </c>
      <c r="F9" s="6" t="s">
        <v>18</v>
      </c>
      <c r="G9" s="7">
        <f>2*2</f>
        <v>4</v>
      </c>
      <c r="H9" s="7"/>
      <c r="I9" s="7">
        <v>40</v>
      </c>
      <c r="J9" s="7"/>
      <c r="K9" s="7">
        <f t="shared" si="1"/>
        <v>160</v>
      </c>
      <c r="L9" s="5"/>
      <c r="M9" s="5" t="s">
        <v>24</v>
      </c>
    </row>
    <row r="10" ht="27" customHeight="1" spans="1:13">
      <c r="A10" s="5">
        <f t="shared" si="0"/>
        <v>8</v>
      </c>
      <c r="B10" s="13" t="s">
        <v>37</v>
      </c>
      <c r="C10" s="5" t="s">
        <v>38</v>
      </c>
      <c r="D10" s="5" t="s">
        <v>39</v>
      </c>
      <c r="E10" s="5" t="s">
        <v>40</v>
      </c>
      <c r="F10" s="6" t="s">
        <v>18</v>
      </c>
      <c r="G10" s="11">
        <v>5</v>
      </c>
      <c r="H10" s="11"/>
      <c r="I10" s="11">
        <v>20</v>
      </c>
      <c r="J10" s="11"/>
      <c r="K10" s="7">
        <f t="shared" si="1"/>
        <v>100</v>
      </c>
      <c r="L10" s="15" t="str">
        <f>_xlfn.DISPIMG("ID_7AA76C4DEA904A16937247A05E5F0C22",1)</f>
        <v>=DISPIMG("ID_7AA76C4DEA904A16937247A05E5F0C22",1)</v>
      </c>
      <c r="M10" s="12" t="s">
        <v>41</v>
      </c>
    </row>
    <row r="11" ht="27" customHeight="1" spans="1:13">
      <c r="A11" s="5">
        <f t="shared" si="0"/>
        <v>9</v>
      </c>
      <c r="B11" s="13"/>
      <c r="C11" s="5" t="s">
        <v>42</v>
      </c>
      <c r="D11" s="5" t="s">
        <v>43</v>
      </c>
      <c r="E11" s="5" t="s">
        <v>44</v>
      </c>
      <c r="F11" s="6" t="s">
        <v>18</v>
      </c>
      <c r="G11" s="11">
        <v>1</v>
      </c>
      <c r="H11" s="11"/>
      <c r="I11" s="11">
        <v>1800</v>
      </c>
      <c r="J11" s="11"/>
      <c r="K11" s="7">
        <f t="shared" si="1"/>
        <v>1800</v>
      </c>
      <c r="L11" s="10" t="str">
        <f>_xlfn.DISPIMG("ID_A8248BCE3A6A4D6BAFE6FFEF4568D548",1)</f>
        <v>=DISPIMG("ID_A8248BCE3A6A4D6BAFE6FFEF4568D548",1)</v>
      </c>
      <c r="M11" s="12" t="s">
        <v>45</v>
      </c>
    </row>
    <row r="12" ht="27" customHeight="1" spans="1:13">
      <c r="A12" s="5">
        <f t="shared" si="0"/>
        <v>10</v>
      </c>
      <c r="B12" s="13"/>
      <c r="C12" s="5" t="s">
        <v>46</v>
      </c>
      <c r="D12" s="5" t="s">
        <v>47</v>
      </c>
      <c r="E12" s="5" t="s">
        <v>44</v>
      </c>
      <c r="F12" s="6" t="s">
        <v>18</v>
      </c>
      <c r="G12" s="11">
        <v>2</v>
      </c>
      <c r="H12" s="11"/>
      <c r="I12" s="11">
        <v>700</v>
      </c>
      <c r="J12" s="11"/>
      <c r="K12" s="7">
        <f t="shared" si="1"/>
        <v>1400</v>
      </c>
      <c r="L12" s="10" t="str">
        <f>_xlfn.DISPIMG("ID_7D32EFEC21C24016B50A0D0769EC8FA4",1)</f>
        <v>=DISPIMG("ID_7D32EFEC21C24016B50A0D0769EC8FA4",1)</v>
      </c>
      <c r="M12" s="12" t="s">
        <v>48</v>
      </c>
    </row>
    <row r="13" ht="27" customHeight="1" spans="1:13">
      <c r="A13" s="5">
        <f t="shared" si="0"/>
        <v>11</v>
      </c>
      <c r="B13" s="13"/>
      <c r="C13" s="5" t="s">
        <v>49</v>
      </c>
      <c r="D13" s="5" t="s">
        <v>50</v>
      </c>
      <c r="E13" s="5" t="s">
        <v>23</v>
      </c>
      <c r="F13" s="6" t="s">
        <v>18</v>
      </c>
      <c r="G13" s="11">
        <v>6</v>
      </c>
      <c r="H13" s="11"/>
      <c r="I13" s="11">
        <v>40</v>
      </c>
      <c r="J13" s="11"/>
      <c r="K13" s="7">
        <f t="shared" si="1"/>
        <v>240</v>
      </c>
      <c r="L13" s="5" t="str">
        <f>_xlfn.DISPIMG("ID_6F72BD50E7A8457CAD3D96C2C3F02560",1)</f>
        <v>=DISPIMG("ID_6F72BD50E7A8457CAD3D96C2C3F02560",1)</v>
      </c>
      <c r="M13" s="12" t="s">
        <v>51</v>
      </c>
    </row>
    <row r="14" ht="27" customHeight="1" spans="1:13">
      <c r="A14" s="5">
        <f t="shared" si="0"/>
        <v>12</v>
      </c>
      <c r="B14" s="13"/>
      <c r="C14" s="10" t="s">
        <v>52</v>
      </c>
      <c r="D14" s="5" t="s">
        <v>53</v>
      </c>
      <c r="E14" s="5" t="s">
        <v>23</v>
      </c>
      <c r="F14" s="6" t="s">
        <v>18</v>
      </c>
      <c r="G14" s="11">
        <v>30</v>
      </c>
      <c r="H14" s="11"/>
      <c r="I14" s="11">
        <v>20</v>
      </c>
      <c r="J14" s="11"/>
      <c r="K14" s="7">
        <f t="shared" si="1"/>
        <v>600</v>
      </c>
      <c r="L14" s="5" t="str">
        <f>_xlfn.DISPIMG("ID_C926E383A7114A579918AD4175540749",1)</f>
        <v>=DISPIMG("ID_C926E383A7114A579918AD4175540749",1)</v>
      </c>
      <c r="M14" s="12" t="s">
        <v>54</v>
      </c>
    </row>
    <row r="15" ht="27" customHeight="1" spans="1:13">
      <c r="A15" s="5">
        <f t="shared" si="0"/>
        <v>13</v>
      </c>
      <c r="B15" s="13"/>
      <c r="C15" s="13"/>
      <c r="D15" s="5" t="s">
        <v>55</v>
      </c>
      <c r="E15" s="5" t="s">
        <v>56</v>
      </c>
      <c r="F15" s="6" t="s">
        <v>18</v>
      </c>
      <c r="G15" s="11">
        <v>100</v>
      </c>
      <c r="H15" s="11"/>
      <c r="I15" s="11">
        <v>10</v>
      </c>
      <c r="J15" s="11"/>
      <c r="K15" s="7">
        <f t="shared" si="1"/>
        <v>1000</v>
      </c>
      <c r="L15" s="5"/>
      <c r="M15" s="5" t="s">
        <v>57</v>
      </c>
    </row>
    <row r="16" ht="27" customHeight="1" spans="1:13">
      <c r="A16" s="5">
        <f t="shared" si="0"/>
        <v>14</v>
      </c>
      <c r="B16" s="13"/>
      <c r="C16" s="13"/>
      <c r="D16" s="5" t="s">
        <v>58</v>
      </c>
      <c r="E16" s="5" t="s">
        <v>44</v>
      </c>
      <c r="F16" s="6" t="s">
        <v>18</v>
      </c>
      <c r="G16" s="11">
        <v>2</v>
      </c>
      <c r="H16" s="11"/>
      <c r="I16" s="11">
        <v>550</v>
      </c>
      <c r="J16" s="11"/>
      <c r="K16" s="7">
        <f t="shared" si="1"/>
        <v>1100</v>
      </c>
      <c r="L16" s="5" t="str">
        <f>_xlfn.DISPIMG("ID_A1476F3C44E44C148AB9FCB972DDE514",1)</f>
        <v>=DISPIMG("ID_A1476F3C44E44C148AB9FCB972DDE514",1)</v>
      </c>
      <c r="M16" s="16" t="s">
        <v>59</v>
      </c>
    </row>
    <row r="17" ht="27" customHeight="1" spans="1:13">
      <c r="A17" s="5">
        <f t="shared" si="0"/>
        <v>15</v>
      </c>
      <c r="B17" s="13"/>
      <c r="C17" s="14"/>
      <c r="D17" s="5" t="s">
        <v>60</v>
      </c>
      <c r="E17" s="5" t="s">
        <v>44</v>
      </c>
      <c r="F17" s="6" t="s">
        <v>18</v>
      </c>
      <c r="G17" s="11">
        <v>1</v>
      </c>
      <c r="H17" s="11"/>
      <c r="I17" s="11">
        <v>1800</v>
      </c>
      <c r="J17" s="11"/>
      <c r="K17" s="7">
        <f t="shared" si="1"/>
        <v>1800</v>
      </c>
      <c r="L17" s="5" t="str">
        <f>_xlfn.DISPIMG("ID_0AABCA3B99E24B4EA9CA7135E4E3B55D",1)</f>
        <v>=DISPIMG("ID_0AABCA3B99E24B4EA9CA7135E4E3B55D",1)</v>
      </c>
      <c r="M17" s="12" t="s">
        <v>61</v>
      </c>
    </row>
    <row r="18" ht="27" customHeight="1" spans="1:13">
      <c r="A18" s="5">
        <f t="shared" si="0"/>
        <v>16</v>
      </c>
      <c r="B18" s="13"/>
      <c r="C18" s="10" t="s">
        <v>62</v>
      </c>
      <c r="D18" s="5" t="s">
        <v>63</v>
      </c>
      <c r="E18" s="5" t="s">
        <v>23</v>
      </c>
      <c r="F18" s="6">
        <v>1</v>
      </c>
      <c r="G18" s="11">
        <v>200</v>
      </c>
      <c r="H18" s="11"/>
      <c r="I18" s="11">
        <v>12</v>
      </c>
      <c r="J18" s="11"/>
      <c r="K18" s="7">
        <f t="shared" ref="K18:K25" si="2">I18*G18*F18</f>
        <v>2400</v>
      </c>
      <c r="L18" s="5" t="str">
        <f>_xlfn.DISPIMG("ID_97CB204633AD436C845FAD339CA43E57",1)</f>
        <v>=DISPIMG("ID_97CB204633AD436C845FAD339CA43E57",1)</v>
      </c>
      <c r="M18" s="5" t="s">
        <v>57</v>
      </c>
    </row>
    <row r="19" ht="27" customHeight="1" spans="1:13">
      <c r="A19" s="5">
        <f t="shared" si="0"/>
        <v>17</v>
      </c>
      <c r="B19" s="13"/>
      <c r="C19" s="5" t="s">
        <v>64</v>
      </c>
      <c r="D19" s="5" t="s">
        <v>65</v>
      </c>
      <c r="E19" s="5" t="s">
        <v>23</v>
      </c>
      <c r="F19" s="6" t="s">
        <v>18</v>
      </c>
      <c r="G19" s="11">
        <v>200</v>
      </c>
      <c r="H19" s="11"/>
      <c r="I19" s="11">
        <v>1.5</v>
      </c>
      <c r="J19" s="11"/>
      <c r="K19" s="7">
        <f>G19*I19</f>
        <v>300</v>
      </c>
      <c r="L19" s="5"/>
      <c r="M19" s="9"/>
    </row>
    <row r="20" ht="27" customHeight="1" spans="1:13">
      <c r="A20" s="5">
        <f t="shared" si="0"/>
        <v>18</v>
      </c>
      <c r="B20" s="13"/>
      <c r="C20" s="5" t="s">
        <v>66</v>
      </c>
      <c r="D20" s="5" t="s">
        <v>67</v>
      </c>
      <c r="E20" s="5" t="s">
        <v>68</v>
      </c>
      <c r="F20" s="6">
        <v>1</v>
      </c>
      <c r="G20" s="11">
        <v>3</v>
      </c>
      <c r="H20" s="11"/>
      <c r="I20" s="11">
        <v>300</v>
      </c>
      <c r="J20" s="11"/>
      <c r="K20" s="7">
        <f t="shared" si="2"/>
        <v>900</v>
      </c>
      <c r="L20" s="5"/>
      <c r="M20" s="9"/>
    </row>
    <row r="21" ht="27" customHeight="1" spans="1:13">
      <c r="A21" s="5">
        <f t="shared" si="0"/>
        <v>19</v>
      </c>
      <c r="B21" s="13"/>
      <c r="C21" s="5" t="s">
        <v>30</v>
      </c>
      <c r="D21" s="5" t="s">
        <v>31</v>
      </c>
      <c r="E21" s="5" t="s">
        <v>32</v>
      </c>
      <c r="F21" s="6">
        <v>1</v>
      </c>
      <c r="G21" s="11">
        <v>10</v>
      </c>
      <c r="H21" s="11"/>
      <c r="I21" s="11">
        <v>40</v>
      </c>
      <c r="J21" s="11"/>
      <c r="K21" s="7">
        <f t="shared" si="2"/>
        <v>400</v>
      </c>
      <c r="L21" s="5"/>
      <c r="M21" s="5" t="s">
        <v>24</v>
      </c>
    </row>
    <row r="22" ht="27" customHeight="1" spans="1:13">
      <c r="A22" s="5">
        <f t="shared" si="0"/>
        <v>20</v>
      </c>
      <c r="B22" s="13"/>
      <c r="C22" s="5" t="s">
        <v>69</v>
      </c>
      <c r="D22" s="5" t="s">
        <v>69</v>
      </c>
      <c r="E22" s="5" t="s">
        <v>32</v>
      </c>
      <c r="F22" s="6">
        <v>1</v>
      </c>
      <c r="G22" s="11">
        <v>20</v>
      </c>
      <c r="H22" s="11"/>
      <c r="I22" s="11">
        <v>10</v>
      </c>
      <c r="J22" s="11"/>
      <c r="K22" s="7">
        <f t="shared" si="2"/>
        <v>200</v>
      </c>
      <c r="L22" s="5"/>
      <c r="M22" s="5" t="s">
        <v>24</v>
      </c>
    </row>
    <row r="23" ht="27" customHeight="1" spans="1:13">
      <c r="A23" s="5">
        <f t="shared" si="0"/>
        <v>21</v>
      </c>
      <c r="B23" s="10" t="s">
        <v>70</v>
      </c>
      <c r="C23" s="5" t="s">
        <v>71</v>
      </c>
      <c r="D23" s="5" t="s">
        <v>72</v>
      </c>
      <c r="E23" s="6" t="s">
        <v>73</v>
      </c>
      <c r="F23" s="6">
        <v>1</v>
      </c>
      <c r="G23" s="11">
        <v>4</v>
      </c>
      <c r="H23" s="11"/>
      <c r="I23" s="11">
        <v>700</v>
      </c>
      <c r="J23" s="11"/>
      <c r="K23" s="7">
        <f t="shared" si="2"/>
        <v>2800</v>
      </c>
      <c r="L23" s="5"/>
      <c r="M23" s="5" t="s">
        <v>57</v>
      </c>
    </row>
    <row r="24" ht="27" customHeight="1" spans="1:13">
      <c r="A24" s="5">
        <f t="shared" si="0"/>
        <v>22</v>
      </c>
      <c r="B24" s="13"/>
      <c r="C24" s="5"/>
      <c r="D24" s="5" t="s">
        <v>74</v>
      </c>
      <c r="E24" s="6" t="s">
        <v>73</v>
      </c>
      <c r="F24" s="6">
        <v>1</v>
      </c>
      <c r="G24" s="11">
        <v>4</v>
      </c>
      <c r="H24" s="11"/>
      <c r="I24" s="11">
        <v>1000</v>
      </c>
      <c r="J24" s="11"/>
      <c r="K24" s="7">
        <f t="shared" si="2"/>
        <v>4000</v>
      </c>
      <c r="L24" s="14"/>
      <c r="M24" s="5" t="s">
        <v>57</v>
      </c>
    </row>
    <row r="25" ht="27" customHeight="1" spans="1:13">
      <c r="A25" s="5">
        <f t="shared" si="0"/>
        <v>23</v>
      </c>
      <c r="B25" s="13"/>
      <c r="C25" s="10" t="s">
        <v>75</v>
      </c>
      <c r="D25" s="5" t="s">
        <v>76</v>
      </c>
      <c r="E25" s="6" t="s">
        <v>77</v>
      </c>
      <c r="F25" s="6">
        <v>1</v>
      </c>
      <c r="G25" s="11">
        <v>60</v>
      </c>
      <c r="H25" s="11"/>
      <c r="I25" s="11">
        <v>100</v>
      </c>
      <c r="J25" s="11"/>
      <c r="K25" s="7">
        <f>G25*I25</f>
        <v>6000</v>
      </c>
      <c r="L25" s="14"/>
      <c r="M25" s="14"/>
    </row>
    <row r="26" ht="27" customHeight="1" spans="1:13">
      <c r="A26" s="5">
        <f t="shared" si="0"/>
        <v>24</v>
      </c>
      <c r="B26" s="13"/>
      <c r="C26" s="10" t="s">
        <v>78</v>
      </c>
      <c r="D26" s="5" t="s">
        <v>79</v>
      </c>
      <c r="E26" s="6" t="s">
        <v>80</v>
      </c>
      <c r="F26" s="6" t="s">
        <v>18</v>
      </c>
      <c r="G26" s="11">
        <v>300</v>
      </c>
      <c r="H26" s="11"/>
      <c r="I26" s="11">
        <v>5</v>
      </c>
      <c r="J26" s="11"/>
      <c r="K26" s="7">
        <f>G26*I26</f>
        <v>1500</v>
      </c>
      <c r="L26" s="14" t="str">
        <f>_xlfn.DISPIMG("ID_2309BFFB0DD74E70B186BDAFD4103237",1)</f>
        <v>=DISPIMG("ID_2309BFFB0DD74E70B186BDAFD4103237",1)</v>
      </c>
      <c r="M26" s="16" t="s">
        <v>81</v>
      </c>
    </row>
    <row r="27" ht="27" customHeight="1" spans="1:13">
      <c r="A27" s="5">
        <f t="shared" si="0"/>
        <v>25</v>
      </c>
      <c r="B27" s="13"/>
      <c r="C27" s="14"/>
      <c r="D27" s="5" t="s">
        <v>82</v>
      </c>
      <c r="E27" s="5" t="s">
        <v>83</v>
      </c>
      <c r="F27" s="6" t="s">
        <v>18</v>
      </c>
      <c r="G27" s="11">
        <v>100</v>
      </c>
      <c r="H27" s="11"/>
      <c r="I27" s="11">
        <v>15</v>
      </c>
      <c r="J27" s="11"/>
      <c r="K27" s="7">
        <f>G27*I27</f>
        <v>1500</v>
      </c>
      <c r="L27" s="14" t="str">
        <f>_xlfn.DISPIMG("ID_64AC012C380842E6924A3187EF9BC539",1)</f>
        <v>=DISPIMG("ID_64AC012C380842E6924A3187EF9BC539",1)</v>
      </c>
      <c r="M27" s="16" t="s">
        <v>84</v>
      </c>
    </row>
    <row r="28" ht="27" customHeight="1" spans="1:13">
      <c r="A28" s="5">
        <f t="shared" si="0"/>
        <v>26</v>
      </c>
      <c r="B28" s="13"/>
      <c r="C28" s="5" t="s">
        <v>66</v>
      </c>
      <c r="D28" s="5" t="s">
        <v>67</v>
      </c>
      <c r="E28" s="5" t="s">
        <v>68</v>
      </c>
      <c r="F28" s="6">
        <v>1</v>
      </c>
      <c r="G28" s="11">
        <v>2</v>
      </c>
      <c r="H28" s="11"/>
      <c r="I28" s="11">
        <v>300</v>
      </c>
      <c r="J28" s="11"/>
      <c r="K28" s="7">
        <f>I28*G28*F28</f>
        <v>600</v>
      </c>
      <c r="L28" s="5"/>
      <c r="M28" s="9"/>
    </row>
    <row r="29" ht="27" customHeight="1" spans="1:13">
      <c r="A29" s="5">
        <f t="shared" si="0"/>
        <v>27</v>
      </c>
      <c r="B29" s="13"/>
      <c r="C29" s="5" t="s">
        <v>30</v>
      </c>
      <c r="D29" s="5" t="s">
        <v>31</v>
      </c>
      <c r="E29" s="5" t="s">
        <v>32</v>
      </c>
      <c r="F29" s="6">
        <v>1</v>
      </c>
      <c r="G29" s="11">
        <v>2</v>
      </c>
      <c r="H29" s="11"/>
      <c r="I29" s="11">
        <v>40</v>
      </c>
      <c r="J29" s="11"/>
      <c r="K29" s="7">
        <f>I29*G29*F29</f>
        <v>80</v>
      </c>
      <c r="L29" s="6"/>
      <c r="M29" s="5" t="s">
        <v>24</v>
      </c>
    </row>
    <row r="30" ht="42" customHeight="1" spans="1:13">
      <c r="A30" s="5">
        <f t="shared" ref="A30:A38" si="3">ROW()-2</f>
        <v>28</v>
      </c>
      <c r="B30" s="13"/>
      <c r="C30" s="10" t="s">
        <v>85</v>
      </c>
      <c r="D30" s="5" t="s">
        <v>86</v>
      </c>
      <c r="E30" s="5" t="s">
        <v>44</v>
      </c>
      <c r="F30" s="6" t="s">
        <v>18</v>
      </c>
      <c r="G30" s="11">
        <v>1</v>
      </c>
      <c r="H30" s="11"/>
      <c r="I30" s="11">
        <v>8800</v>
      </c>
      <c r="J30" s="11"/>
      <c r="K30" s="7">
        <f>G30*I30</f>
        <v>8800</v>
      </c>
      <c r="L30" s="10" t="str">
        <f>_xlfn.DISPIMG("ID_258924DCFB49493AB2B220935CC17FF9",1)</f>
        <v>=DISPIMG("ID_258924DCFB49493AB2B220935CC17FF9",1)</v>
      </c>
      <c r="M30" s="5" t="s">
        <v>87</v>
      </c>
    </row>
    <row r="31" ht="27" customHeight="1" spans="1:13">
      <c r="A31" s="5">
        <f t="shared" si="3"/>
        <v>29</v>
      </c>
      <c r="B31" s="13"/>
      <c r="C31" s="13"/>
      <c r="D31" s="6" t="s">
        <v>88</v>
      </c>
      <c r="E31" s="5" t="s">
        <v>44</v>
      </c>
      <c r="F31" s="6" t="s">
        <v>18</v>
      </c>
      <c r="G31" s="11">
        <v>1</v>
      </c>
      <c r="H31" s="11"/>
      <c r="I31" s="11">
        <v>560</v>
      </c>
      <c r="J31" s="11"/>
      <c r="K31" s="7">
        <f>G31*I31</f>
        <v>560</v>
      </c>
      <c r="L31" s="13"/>
      <c r="M31" s="8"/>
    </row>
    <row r="32" ht="27" customHeight="1" spans="1:13">
      <c r="A32" s="5">
        <f t="shared" si="3"/>
        <v>30</v>
      </c>
      <c r="B32" s="13"/>
      <c r="C32" s="13"/>
      <c r="D32" s="6" t="s">
        <v>89</v>
      </c>
      <c r="E32" s="5" t="s">
        <v>44</v>
      </c>
      <c r="F32" s="6" t="s">
        <v>18</v>
      </c>
      <c r="G32" s="11">
        <v>1</v>
      </c>
      <c r="H32" s="11"/>
      <c r="I32" s="11">
        <v>2100</v>
      </c>
      <c r="J32" s="11"/>
      <c r="K32" s="7">
        <f>G32*I32</f>
        <v>2100</v>
      </c>
      <c r="L32" s="13"/>
      <c r="M32" s="8"/>
    </row>
    <row r="33" ht="27" customHeight="1" spans="1:13">
      <c r="A33" s="5">
        <f t="shared" si="3"/>
        <v>31</v>
      </c>
      <c r="B33" s="6" t="s">
        <v>90</v>
      </c>
      <c r="C33" s="5" t="s">
        <v>91</v>
      </c>
      <c r="D33" s="6" t="s">
        <v>92</v>
      </c>
      <c r="E33" s="5" t="s">
        <v>44</v>
      </c>
      <c r="F33" s="6" t="s">
        <v>18</v>
      </c>
      <c r="G33" s="11">
        <v>5</v>
      </c>
      <c r="H33" s="11"/>
      <c r="I33" s="11">
        <v>560</v>
      </c>
      <c r="J33" s="11"/>
      <c r="K33" s="7">
        <f>G33*I33</f>
        <v>2800</v>
      </c>
      <c r="L33" s="6"/>
      <c r="M33" s="8"/>
    </row>
    <row r="34" ht="27" customHeight="1" spans="1:13">
      <c r="A34" s="5">
        <f t="shared" si="3"/>
        <v>32</v>
      </c>
      <c r="B34" s="6"/>
      <c r="C34" s="5" t="s">
        <v>93</v>
      </c>
      <c r="D34" s="6" t="s">
        <v>94</v>
      </c>
      <c r="E34" s="6" t="s">
        <v>17</v>
      </c>
      <c r="F34" s="6" t="s">
        <v>18</v>
      </c>
      <c r="G34" s="7">
        <f>2*0.6*5</f>
        <v>6</v>
      </c>
      <c r="H34" s="7"/>
      <c r="I34" s="7">
        <v>35</v>
      </c>
      <c r="J34" s="7"/>
      <c r="K34" s="7">
        <f>G34*I34</f>
        <v>210</v>
      </c>
      <c r="L34" s="6"/>
      <c r="M34" s="8"/>
    </row>
    <row r="35" ht="27" customHeight="1" spans="1:13">
      <c r="A35" s="5">
        <f t="shared" si="3"/>
        <v>33</v>
      </c>
      <c r="B35" s="6"/>
      <c r="C35" s="5" t="s">
        <v>30</v>
      </c>
      <c r="D35" s="5" t="s">
        <v>31</v>
      </c>
      <c r="E35" s="5" t="s">
        <v>32</v>
      </c>
      <c r="F35" s="6">
        <v>1</v>
      </c>
      <c r="G35" s="11">
        <v>5</v>
      </c>
      <c r="H35" s="11"/>
      <c r="I35" s="11">
        <v>40</v>
      </c>
      <c r="J35" s="11"/>
      <c r="K35" s="7">
        <f t="shared" ref="K35:K38" si="4">I35*G35*F35</f>
        <v>200</v>
      </c>
      <c r="L35" s="6"/>
      <c r="M35" s="5" t="s">
        <v>24</v>
      </c>
    </row>
    <row r="36" ht="27" customHeight="1" spans="1:13">
      <c r="A36" s="5">
        <f t="shared" si="3"/>
        <v>34</v>
      </c>
      <c r="B36" s="6"/>
      <c r="C36" s="5" t="s">
        <v>33</v>
      </c>
      <c r="D36" s="5" t="s">
        <v>95</v>
      </c>
      <c r="E36" s="6" t="s">
        <v>17</v>
      </c>
      <c r="F36" s="6" t="s">
        <v>18</v>
      </c>
      <c r="G36" s="7">
        <f>((1.8*0.75)+(0.6*0.75*2))*5</f>
        <v>11.25</v>
      </c>
      <c r="H36" s="7"/>
      <c r="I36" s="7">
        <v>35</v>
      </c>
      <c r="J36" s="7"/>
      <c r="K36" s="7">
        <f>G36*I36</f>
        <v>393.75</v>
      </c>
      <c r="L36" s="6"/>
      <c r="M36" s="8"/>
    </row>
    <row r="37" ht="27" customHeight="1" spans="1:13">
      <c r="A37" s="5">
        <f t="shared" si="3"/>
        <v>35</v>
      </c>
      <c r="B37" s="6"/>
      <c r="C37" s="5" t="s">
        <v>96</v>
      </c>
      <c r="D37" s="5" t="s">
        <v>97</v>
      </c>
      <c r="E37" s="5" t="s">
        <v>32</v>
      </c>
      <c r="F37" s="6" t="s">
        <v>18</v>
      </c>
      <c r="G37" s="11">
        <v>10</v>
      </c>
      <c r="H37" s="11"/>
      <c r="I37" s="11">
        <v>20</v>
      </c>
      <c r="J37" s="11"/>
      <c r="K37" s="7">
        <f>I37*G37</f>
        <v>200</v>
      </c>
      <c r="L37" s="6" t="str">
        <f>_xlfn.DISPIMG("ID_64F52E0212974A0D8058AA67536116F4",1)</f>
        <v>=DISPIMG("ID_64F52E0212974A0D8058AA67536116F4",1)</v>
      </c>
      <c r="M37" s="12" t="s">
        <v>98</v>
      </c>
    </row>
    <row r="38" ht="48" customHeight="1" spans="1:13">
      <c r="A38" s="5">
        <f t="shared" si="3"/>
        <v>36</v>
      </c>
      <c r="B38" s="6"/>
      <c r="C38" s="5" t="s">
        <v>99</v>
      </c>
      <c r="D38" s="6" t="s">
        <v>100</v>
      </c>
      <c r="E38" s="5" t="s">
        <v>101</v>
      </c>
      <c r="F38" s="6">
        <v>1</v>
      </c>
      <c r="G38" s="11">
        <v>5</v>
      </c>
      <c r="H38" s="11"/>
      <c r="I38" s="11">
        <v>1000</v>
      </c>
      <c r="J38" s="11"/>
      <c r="K38" s="7">
        <f t="shared" si="4"/>
        <v>5000</v>
      </c>
      <c r="L38" s="6"/>
      <c r="M38" s="5" t="s">
        <v>102</v>
      </c>
    </row>
    <row r="39" ht="27" customHeight="1" spans="1:13">
      <c r="A39" s="5">
        <f t="shared" ref="A39:A49" si="5">ROW()-2</f>
        <v>37</v>
      </c>
      <c r="B39" s="17" t="s">
        <v>103</v>
      </c>
      <c r="C39" s="5" t="s">
        <v>104</v>
      </c>
      <c r="D39" s="6" t="s">
        <v>105</v>
      </c>
      <c r="E39" s="6" t="s">
        <v>27</v>
      </c>
      <c r="F39" s="6" t="s">
        <v>18</v>
      </c>
      <c r="G39" s="7">
        <v>200</v>
      </c>
      <c r="H39" s="7"/>
      <c r="I39" s="11">
        <v>15</v>
      </c>
      <c r="J39" s="11"/>
      <c r="K39" s="7">
        <f t="shared" ref="K39:K46" si="6">G39*I39</f>
        <v>3000</v>
      </c>
      <c r="L39" s="6"/>
      <c r="M39" s="8"/>
    </row>
    <row r="40" ht="27" customHeight="1" spans="1:13">
      <c r="A40" s="5">
        <f t="shared" si="5"/>
        <v>38</v>
      </c>
      <c r="B40" s="18"/>
      <c r="C40" s="5" t="s">
        <v>106</v>
      </c>
      <c r="D40" s="6" t="s">
        <v>107</v>
      </c>
      <c r="E40" s="6" t="s">
        <v>27</v>
      </c>
      <c r="F40" s="6" t="s">
        <v>18</v>
      </c>
      <c r="G40" s="7">
        <v>200</v>
      </c>
      <c r="H40" s="7"/>
      <c r="I40" s="11">
        <v>2</v>
      </c>
      <c r="J40" s="11"/>
      <c r="K40" s="7">
        <f t="shared" si="6"/>
        <v>400</v>
      </c>
      <c r="L40" s="6"/>
      <c r="M40" s="8"/>
    </row>
    <row r="41" ht="27" customHeight="1" spans="1:13">
      <c r="A41" s="5">
        <f t="shared" si="5"/>
        <v>39</v>
      </c>
      <c r="B41" s="17" t="s">
        <v>108</v>
      </c>
      <c r="C41" s="5" t="s">
        <v>109</v>
      </c>
      <c r="D41" s="6" t="s">
        <v>110</v>
      </c>
      <c r="E41" s="6" t="s">
        <v>111</v>
      </c>
      <c r="F41" s="6">
        <v>1</v>
      </c>
      <c r="G41" s="7">
        <v>1</v>
      </c>
      <c r="H41" s="7"/>
      <c r="I41" s="11">
        <v>1400</v>
      </c>
      <c r="J41" s="11"/>
      <c r="K41" s="7">
        <f t="shared" si="6"/>
        <v>1400</v>
      </c>
      <c r="L41" s="6"/>
      <c r="M41" s="8"/>
    </row>
    <row r="42" ht="27" customHeight="1" spans="1:13">
      <c r="A42" s="5">
        <f t="shared" si="5"/>
        <v>40</v>
      </c>
      <c r="B42" s="19"/>
      <c r="C42" s="5" t="s">
        <v>112</v>
      </c>
      <c r="D42" s="6" t="s">
        <v>113</v>
      </c>
      <c r="E42" s="6" t="s">
        <v>111</v>
      </c>
      <c r="F42" s="6">
        <v>1</v>
      </c>
      <c r="G42" s="7">
        <v>1</v>
      </c>
      <c r="H42" s="7"/>
      <c r="I42" s="11">
        <v>1400</v>
      </c>
      <c r="J42" s="11"/>
      <c r="K42" s="7">
        <f t="shared" si="6"/>
        <v>1400</v>
      </c>
      <c r="L42" s="6"/>
      <c r="M42" s="8"/>
    </row>
    <row r="43" ht="27" customHeight="1" spans="1:13">
      <c r="A43" s="5">
        <f t="shared" si="5"/>
        <v>41</v>
      </c>
      <c r="B43" s="19" t="s">
        <v>114</v>
      </c>
      <c r="C43" s="19" t="s">
        <v>114</v>
      </c>
      <c r="D43" s="6" t="s">
        <v>115</v>
      </c>
      <c r="E43" s="6" t="s">
        <v>111</v>
      </c>
      <c r="F43" s="6">
        <v>1</v>
      </c>
      <c r="G43" s="7">
        <v>1</v>
      </c>
      <c r="H43" s="7"/>
      <c r="I43" s="11">
        <v>1600</v>
      </c>
      <c r="J43" s="11"/>
      <c r="K43" s="7">
        <f>I43*G43*F43</f>
        <v>1600</v>
      </c>
      <c r="L43" s="6"/>
      <c r="M43" s="6"/>
    </row>
    <row r="44" ht="27" customHeight="1" spans="1:13">
      <c r="A44" s="5">
        <f t="shared" si="5"/>
        <v>42</v>
      </c>
      <c r="B44" s="6" t="s">
        <v>116</v>
      </c>
      <c r="C44" s="6" t="s">
        <v>116</v>
      </c>
      <c r="D44" s="6" t="s">
        <v>117</v>
      </c>
      <c r="E44" s="6" t="s">
        <v>118</v>
      </c>
      <c r="F44" s="6">
        <v>1</v>
      </c>
      <c r="G44" s="7">
        <v>2</v>
      </c>
      <c r="H44" s="7"/>
      <c r="I44" s="7">
        <v>300</v>
      </c>
      <c r="J44" s="7"/>
      <c r="K44" s="7">
        <f t="shared" si="6"/>
        <v>600</v>
      </c>
      <c r="L44" s="6"/>
      <c r="M44" s="6"/>
    </row>
    <row r="45" ht="27" customHeight="1" spans="1:13">
      <c r="A45" s="5">
        <f t="shared" si="5"/>
        <v>43</v>
      </c>
      <c r="B45" s="6" t="s">
        <v>119</v>
      </c>
      <c r="C45" s="6" t="s">
        <v>119</v>
      </c>
      <c r="D45" s="6" t="s">
        <v>120</v>
      </c>
      <c r="E45" s="6" t="s">
        <v>121</v>
      </c>
      <c r="F45" s="6">
        <v>1</v>
      </c>
      <c r="G45" s="7">
        <v>6</v>
      </c>
      <c r="H45" s="7"/>
      <c r="I45" s="7">
        <v>300</v>
      </c>
      <c r="J45" s="7"/>
      <c r="K45" s="7">
        <f t="shared" si="6"/>
        <v>1800</v>
      </c>
      <c r="L45" s="6"/>
      <c r="M45" s="6"/>
    </row>
    <row r="46" ht="27" customHeight="1" spans="1:13">
      <c r="A46" s="5">
        <f t="shared" si="5"/>
        <v>44</v>
      </c>
      <c r="B46" s="6"/>
      <c r="C46" s="6" t="s">
        <v>122</v>
      </c>
      <c r="D46" s="6"/>
      <c r="E46" s="6" t="s">
        <v>123</v>
      </c>
      <c r="F46" s="6">
        <v>1</v>
      </c>
      <c r="G46" s="7">
        <v>1</v>
      </c>
      <c r="H46" s="6"/>
      <c r="I46" s="7">
        <v>4000</v>
      </c>
      <c r="J46" s="6"/>
      <c r="K46" s="7">
        <f t="shared" si="6"/>
        <v>4000</v>
      </c>
      <c r="L46" s="6"/>
      <c r="M46" s="6"/>
    </row>
    <row r="47" ht="27" customHeight="1" spans="1:13">
      <c r="A47" s="5">
        <f t="shared" si="5"/>
        <v>45</v>
      </c>
      <c r="B47" s="6" t="s">
        <v>124</v>
      </c>
      <c r="C47" s="6"/>
      <c r="D47" s="6"/>
      <c r="E47" s="6"/>
      <c r="F47" s="6"/>
      <c r="G47" s="6"/>
      <c r="H47" s="8"/>
      <c r="I47" s="8"/>
      <c r="J47" s="20"/>
      <c r="K47" s="7">
        <f>SUM(K3:K46)</f>
        <v>65945.75</v>
      </c>
      <c r="L47" s="6"/>
      <c r="M47" s="6"/>
    </row>
    <row r="48" ht="27" customHeight="1" spans="1:13">
      <c r="A48" s="5">
        <f t="shared" si="5"/>
        <v>46</v>
      </c>
      <c r="B48" s="6" t="s">
        <v>125</v>
      </c>
      <c r="C48" s="6"/>
      <c r="D48" s="6"/>
      <c r="E48" s="6"/>
      <c r="F48" s="6"/>
      <c r="G48" s="6"/>
      <c r="H48" s="8"/>
      <c r="I48" s="21"/>
      <c r="J48" s="20"/>
      <c r="K48" s="7">
        <f>K47*I48</f>
        <v>0</v>
      </c>
      <c r="L48" s="22"/>
      <c r="M48" s="22"/>
    </row>
    <row r="49" ht="27" customHeight="1" spans="1:13">
      <c r="A49" s="5">
        <f t="shared" si="5"/>
        <v>47</v>
      </c>
      <c r="B49" s="6" t="s">
        <v>126</v>
      </c>
      <c r="C49" s="6"/>
      <c r="D49" s="6"/>
      <c r="E49" s="6"/>
      <c r="F49" s="6"/>
      <c r="G49" s="6"/>
      <c r="H49" s="8"/>
      <c r="I49" s="8"/>
      <c r="J49" s="20"/>
      <c r="K49" s="7"/>
      <c r="L49" s="22"/>
      <c r="M49" s="22" t="s">
        <v>127</v>
      </c>
    </row>
  </sheetData>
  <mergeCells count="16">
    <mergeCell ref="A1:M1"/>
    <mergeCell ref="B47:G47"/>
    <mergeCell ref="B48:G48"/>
    <mergeCell ref="B49:G49"/>
    <mergeCell ref="B7:B9"/>
    <mergeCell ref="B10:B22"/>
    <mergeCell ref="B23:B28"/>
    <mergeCell ref="B30:B32"/>
    <mergeCell ref="B33:B38"/>
    <mergeCell ref="B39:B40"/>
    <mergeCell ref="B41:B42"/>
    <mergeCell ref="C14:C17"/>
    <mergeCell ref="C23:C24"/>
    <mergeCell ref="C26:C27"/>
    <mergeCell ref="C30:C32"/>
    <mergeCell ref="L30:L32"/>
  </mergeCells>
  <hyperlinks>
    <hyperlink ref="M6" r:id="rId1" display="https://item.taobao.com/item.htm?abbucket=11&amp;id=658654611123&amp;mi_id=00006gNI6IpWd-hLL4-2Nj6hjTiFVcp7G6jshb6FMl030AE&amp;ns=1&amp;priceTId=213e002f17899607691867475e0f26&amp;skuId=4923634023318&amp;spm=a21n57.imgsearch.item.6&amp;utparam=%7B%22aplus_abtest%22%3A%224d6555f11a85ea687ac7ba9051b48b93%22%7D&amp;xxc=taobaoSearch"/>
    <hyperlink ref="M10" r:id="rId2" display="https://detail.tmall.com/item.htm?ali_refid=a3_mm_12852562_1778064_116239550244%3A1465030185%3AH%3A%E5%89%B2%E5%88%80%E5%B7%A5%E5%85%B7%3Aa5d7478914650b12cef59a4f1110f9a8&amp;ali_trackid=282_a5d7478914650b12cef59a4f1110f9a8&amp;id=682265637413&amp;mi_id=0000jhN7jXJBj32eGMwySESpOk_bHi0P2Heg8rAZ3oZ8wFU&amp;mm_sceneid=1_0_1761120055_0_0&amp;priceTId=213e002f17899610361101740e0f26&amp;skuId=5942300489330&amp;spm=a21n57.imgsearch.item.1&amp;utparam=%7B%22aplus_abtest%22%3A%22bfd57a9550946ff1cfcb15d9b87fbb18%22%7D&amp;xxc=ad_ztc"/>
    <hyperlink ref="M11" r:id="rId3" display="https://item.taobao.com/item.htm?abbucket=11&amp;id=656373479060&amp;mi_id=0000O7_XGj8RVyC7uSWWId7EtkbbqegPsxO03uqyjqP4pPw&amp;ns=1&amp;priceTId=213e002f17899610790755082e0f26&amp;skuId=6155280602605&amp;spm=a21n57.imgsearch.item.1&amp;utparam=%7B%22aplus_abtest%22%3A%22030c740eb70c957c904838f501238ed4%22%7D&amp;xxc=taobaoSearch"/>
    <hyperlink ref="M12" r:id="rId4" display="https://item.taobao.com/item.htm?abbucket=11&amp;id=656373479060&amp;mi_id=0000O7_XGj8RVyC7uSWWId7EtkbbqegPsxO03uqyjqP4pPw&amp;ns=1&amp;priceTId=213e002f17899610790755082e0f26&amp;skuId=4734562093502&amp;spm=a21n57.imgsearch.item.1&amp;utparam=%7B%22aplus_abtest%22%3A%22030c740eb70c957c904838f501238ed4%22%7D&amp;xxc=taobaoSearch"/>
    <hyperlink ref="M13" r:id="rId5" display="https://item.taobao.com/item.htm?abbucket=11&amp;id=520358896363&amp;mi_id=0000dj0-785-kDEeS91kH2VGy4lVJX_Js7CmbKpOc3Xvpho&amp;ns=1&amp;priceTId=213e002f17899611495432300e0f26&amp;skuId=3464205649667&amp;spm=a21n57.imgsearch.item.2&amp;utparam=%7B%22aplus_abtest%22%3A%2248cf1a2f27fe1e5fa0ed75803f1e6e79%22%7D&amp;xxc=taobaoSearch"/>
    <hyperlink ref="M14" r:id="rId6" display="https://item.taobao.com/item.htm?abbucket=11&amp;id=669173298525&amp;mi_id=0000jNhdnEiTK0MQtV-cYQ7mikqoowbzZ_Day33G6mwtJbA&amp;ns=1&amp;priceTId=213e002f17899613306077546e0f26&amp;skuId=4989824967482&amp;spm=a21n57.imgsearch.item.1&amp;utparam=%7B%22aplus_abtest%22%3A%22e39d10e469a585bfa0dd38a0e077d3b5%22%7D&amp;xxc=taobaoSearch"/>
    <hyperlink ref="M16" r:id="rId7" display="https://item.taobao.com/item.htm?abbucket=11&amp;id=803723478151&amp;mi_id=0000EXHZkiHoAQc9FhB9KTvmxTTbhqNa10WKByNUh-x-GGI&amp;ns=1&amp;priceTId=213e002f17899613836252802e0f26&amp;skuId=5472469597698&amp;spm=a21n57.imgsearch.item.3&amp;utparam=%7B%22aplus_abtest%22%3A%223e2eb4c4c66aa4b4ae076b394edd37ba%22%7D&amp;xxc=taobaoSearch"/>
    <hyperlink ref="M37" r:id="rId8" display="https://item.taobao.com/item.htm?abbucket=11&amp;id=873538315319&amp;mi_id=0000pA10wt0Izs2VT1ZwvLYNrRMjZqCHXoqLg1skhFhvAFU&amp;ns=1&amp;priceTId=2147868617899617268182072e0f0f&amp;skuId=5708536872711&amp;spm=a21n57.1.hoverItem.6&amp;utparam=%7B%22aplus_abtest%22%3A%22ba2b9ab90f10fff147ffb25a3eb04ab1%22%7D&amp;xxc=taobaoSearch"/>
    <hyperlink ref="M26" r:id="rId9" display="购买前需实地测量，据实购买结算https://item.taobao.com/item.htm?ali_refid=a3_430673_1006%3A2633992010%3AH%3AMXQQFV6IdpWdE%2BnbJaB9Zd3XF2Q5KGaV%3Aa33131161b0592d3836f0814960c5a24&amp;ali_trackid=282_a33131161b0592d3836f0814960c5a24&amp;id=952925925821&amp;loginBonus=1&amp;mi_id=0000xk1nB3T9PksnG109kL7401nVHVDOmXYIoXw9p7p-Hps&amp;mm_sceneid=1_0_7953408576_0_0&amp;priceTId=214786b617901282582178147e0fe1&amp;skuId=5870938568956&amp;spm=a21n57.sem.item.84&amp;utparam=%7B%22aplus_abtest%22%3A%2228263ebe17a3fa5b980bf30fcdc846c6%22%7D&amp;xxc=ad_ztc"/>
    <hyperlink ref="M27" r:id="rId10" display="购买前需实地测量，据实购买结算https://item.taobao.com/item.htm?id=954260037186&amp;skuId=6041120642875"/>
    <hyperlink ref="M17" r:id="rId11" display="https://item.taobao.com/item.htm?abbucket=11&amp;id=991724653074&amp;mi_id=0000OFf0pqj2CYbZRLPEI-DVLFm36fUhOlKas6Z0nB_kaO0&amp;ns=1&amp;priceTId=213e016617902118135848567e1818&amp;skuId=6127523614321&amp;spm=a21n57.imgsearch.item.1&amp;utparam=%7B%22aplus_abtest%22%3A%227cbb22b04f9be724ca138a6645e6cadf%22%7D&amp;xxc=taobaoSearch"/>
  </hyperlinks>
  <pageMargins left="0.75" right="0.75" top="1" bottom="1" header="0.5" footer="0.5"/>
  <pageSetup paperSize="9" scale="4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大木木木木</cp:lastModifiedBy>
  <dcterms:created xsi:type="dcterms:W3CDTF">2026-06-03T06:43:00Z</dcterms:created>
  <dcterms:modified xsi:type="dcterms:W3CDTF">2026-10-08T06:13:52Z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0AE2A1639BE04AF8B9EE0BFC7A0B2878_13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